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<sst xmlns="http://schemas.openxmlformats.org/spreadsheetml/2006/main" count="82" uniqueCount="38">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</sst>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2" fontId="3" fillId="0" borderId="13" xfId="54" applyNumberFormat="1" applyFont="1" applyFill="1" applyBorder="1">
      <alignment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H8" sqref="H8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8.8320312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6384" width="9.16015625" style="1" customWidth="1"/>
  </cols>
  <sheetData>
    <row r="2" spans="1:17" ht="18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6" t="s">
        <v>30</v>
      </c>
      <c r="B4" s="47" t="s">
        <v>0</v>
      </c>
      <c r="C4" s="48" t="s">
        <v>1</v>
      </c>
      <c r="D4" s="48"/>
      <c r="E4" s="48"/>
      <c r="F4" s="48"/>
      <c r="G4" s="48"/>
      <c r="H4" s="48"/>
      <c r="I4" s="49" t="s">
        <v>31</v>
      </c>
      <c r="J4" s="50"/>
      <c r="K4" s="51"/>
      <c r="L4" s="49" t="s">
        <v>2</v>
      </c>
      <c r="M4" s="50"/>
      <c r="N4" s="50"/>
      <c r="O4" s="50"/>
      <c r="P4" s="50"/>
      <c r="Q4" s="51"/>
    </row>
    <row r="5" spans="1:17" ht="19.5" customHeight="1">
      <c r="A5" s="46"/>
      <c r="B5" s="47"/>
      <c r="C5" s="48"/>
      <c r="D5" s="48"/>
      <c r="E5" s="48"/>
      <c r="F5" s="48"/>
      <c r="G5" s="48"/>
      <c r="H5" s="48"/>
      <c r="I5" s="52"/>
      <c r="J5" s="53"/>
      <c r="K5" s="54"/>
      <c r="L5" s="52"/>
      <c r="M5" s="53"/>
      <c r="N5" s="53"/>
      <c r="O5" s="53"/>
      <c r="P5" s="53"/>
      <c r="Q5" s="54"/>
    </row>
    <row r="6" spans="1:17" ht="12.75">
      <c r="A6" s="46"/>
      <c r="B6" s="47"/>
      <c r="C6" s="55" t="s">
        <v>3</v>
      </c>
      <c r="D6" s="55"/>
      <c r="E6" s="55"/>
      <c r="F6" s="55" t="s">
        <v>4</v>
      </c>
      <c r="G6" s="55"/>
      <c r="H6" s="55"/>
      <c r="I6" s="56" t="s">
        <v>3</v>
      </c>
      <c r="J6" s="57"/>
      <c r="K6" s="58"/>
      <c r="L6" s="40" t="s">
        <v>3</v>
      </c>
      <c r="M6" s="41"/>
      <c r="N6" s="42"/>
      <c r="O6" s="40" t="s">
        <v>4</v>
      </c>
      <c r="P6" s="41"/>
      <c r="Q6" s="42"/>
    </row>
    <row r="7" spans="1:17" ht="70.5" customHeight="1">
      <c r="A7" s="46"/>
      <c r="B7" s="47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34</v>
      </c>
      <c r="C8" s="10"/>
      <c r="D8" s="11">
        <v>279500.45</v>
      </c>
      <c r="E8" s="10"/>
      <c r="F8" s="10"/>
      <c r="G8" s="11">
        <v>119530.7</v>
      </c>
      <c r="H8" s="10"/>
      <c r="I8" s="29"/>
      <c r="J8" s="30">
        <v>27149.5</v>
      </c>
      <c r="K8" s="29"/>
      <c r="L8" s="12"/>
      <c r="M8" s="13">
        <f>D8+J8</f>
        <v>306649.95</v>
      </c>
      <c r="N8" s="12"/>
      <c r="O8" s="10"/>
      <c r="P8" s="11">
        <f>G8</f>
        <v>119530.7</v>
      </c>
      <c r="Q8" s="10"/>
    </row>
    <row r="9" spans="1:17" ht="12.75">
      <c r="A9" s="14"/>
      <c r="B9" s="15" t="s">
        <v>36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26">
        <f>8.5/1000</f>
        <v>0.0085</v>
      </c>
      <c r="D10" s="19">
        <v>20.2</v>
      </c>
      <c r="E10" s="19" t="s">
        <v>32</v>
      </c>
      <c r="F10" s="26">
        <f>2.6/1000</f>
        <v>0.0026</v>
      </c>
      <c r="G10" s="19">
        <v>76</v>
      </c>
      <c r="H10" s="19" t="s">
        <v>32</v>
      </c>
      <c r="I10" s="28" t="s">
        <v>29</v>
      </c>
      <c r="J10" s="28" t="s">
        <v>29</v>
      </c>
      <c r="K10" s="28" t="s">
        <v>29</v>
      </c>
      <c r="L10" s="39">
        <f>C10</f>
        <v>0.0085</v>
      </c>
      <c r="M10" s="20">
        <f>D10</f>
        <v>20.2</v>
      </c>
      <c r="N10" s="19" t="s">
        <v>32</v>
      </c>
      <c r="O10" s="26">
        <f aca="true" t="shared" si="0" ref="O10:P17">F10</f>
        <v>0.0026</v>
      </c>
      <c r="P10" s="19">
        <f t="shared" si="0"/>
        <v>76</v>
      </c>
      <c r="Q10" s="19" t="s">
        <v>32</v>
      </c>
    </row>
    <row r="11" spans="1:17" ht="12.75">
      <c r="A11" s="18" t="s">
        <v>11</v>
      </c>
      <c r="B11" s="15" t="s">
        <v>12</v>
      </c>
      <c r="C11" s="19">
        <f>155.7/1000</f>
        <v>0.15569999999999998</v>
      </c>
      <c r="D11" s="19">
        <v>152.4</v>
      </c>
      <c r="E11" s="19">
        <f>D11/C11</f>
        <v>978.8053949903663</v>
      </c>
      <c r="F11" s="19">
        <f>1764.3/1000</f>
        <v>1.7643</v>
      </c>
      <c r="G11" s="19">
        <v>12074.6</v>
      </c>
      <c r="H11" s="19">
        <f aca="true" t="shared" si="1" ref="H11:H20">G11/F11</f>
        <v>6843.847418239528</v>
      </c>
      <c r="I11" s="34" t="s">
        <v>29</v>
      </c>
      <c r="J11" s="28" t="s">
        <v>29</v>
      </c>
      <c r="K11" s="34" t="s">
        <v>29</v>
      </c>
      <c r="L11" s="20">
        <f>C11</f>
        <v>0.15569999999999998</v>
      </c>
      <c r="M11" s="20">
        <f>D11</f>
        <v>152.4</v>
      </c>
      <c r="N11" s="19">
        <f>M11/L11</f>
        <v>978.8053949903663</v>
      </c>
      <c r="O11" s="19">
        <f t="shared" si="0"/>
        <v>1.7643</v>
      </c>
      <c r="P11" s="19">
        <f t="shared" si="0"/>
        <v>12074.6</v>
      </c>
      <c r="Q11" s="19">
        <f>P11/O11</f>
        <v>6843.847418239528</v>
      </c>
    </row>
    <row r="12" spans="1:17" ht="12.75">
      <c r="A12" s="18" t="s">
        <v>13</v>
      </c>
      <c r="B12" s="15" t="s">
        <v>14</v>
      </c>
      <c r="C12" s="19">
        <f>135257.3/1000</f>
        <v>135.2573</v>
      </c>
      <c r="D12" s="19">
        <v>151766</v>
      </c>
      <c r="E12" s="19">
        <f aca="true" t="shared" si="2" ref="E12:E19">D12/C12</f>
        <v>1122.054040706121</v>
      </c>
      <c r="F12" s="19">
        <f>24310.8/1000</f>
        <v>24.3108</v>
      </c>
      <c r="G12" s="19">
        <v>60168</v>
      </c>
      <c r="H12" s="19">
        <f t="shared" si="1"/>
        <v>2474.949405202626</v>
      </c>
      <c r="I12" s="33">
        <f>16167.5/1000</f>
        <v>16.1675</v>
      </c>
      <c r="J12" s="33">
        <v>24473.2</v>
      </c>
      <c r="K12" s="34">
        <f>J12/I12</f>
        <v>1513.7281583423535</v>
      </c>
      <c r="L12" s="20">
        <f>C12+I12</f>
        <v>151.42479999999998</v>
      </c>
      <c r="M12" s="20">
        <f>D12+J12</f>
        <v>176239.2</v>
      </c>
      <c r="N12" s="19">
        <f aca="true" t="shared" si="3" ref="N12:N19">M12/L12</f>
        <v>1163.872760604604</v>
      </c>
      <c r="O12" s="19">
        <f t="shared" si="0"/>
        <v>24.3108</v>
      </c>
      <c r="P12" s="19">
        <f t="shared" si="0"/>
        <v>60168</v>
      </c>
      <c r="Q12" s="19">
        <f aca="true" t="shared" si="4" ref="Q12:Q20">P12/O12</f>
        <v>2474.949405202626</v>
      </c>
    </row>
    <row r="13" spans="1:17" ht="12.75">
      <c r="A13" s="18" t="s">
        <v>15</v>
      </c>
      <c r="B13" s="15" t="s">
        <v>16</v>
      </c>
      <c r="C13" s="19">
        <f>4500.3/1000</f>
        <v>4.5003</v>
      </c>
      <c r="D13" s="19">
        <v>18301.3</v>
      </c>
      <c r="E13" s="19">
        <f t="shared" si="2"/>
        <v>4066.684443259338</v>
      </c>
      <c r="F13" s="19">
        <f>6180.4/1000</f>
        <v>6.1804</v>
      </c>
      <c r="G13" s="19">
        <v>19411.3</v>
      </c>
      <c r="H13" s="19">
        <f t="shared" si="1"/>
        <v>3140.7837680409034</v>
      </c>
      <c r="I13" s="33">
        <f>384.6/1000</f>
        <v>0.3846</v>
      </c>
      <c r="J13" s="33">
        <v>2676.3</v>
      </c>
      <c r="K13" s="34">
        <f>J13/I13</f>
        <v>6958.658346333854</v>
      </c>
      <c r="L13" s="20">
        <f>C13+I13</f>
        <v>4.8849</v>
      </c>
      <c r="M13" s="20">
        <f>D13+J13</f>
        <v>20977.6</v>
      </c>
      <c r="N13" s="19">
        <f t="shared" si="3"/>
        <v>4294.37654813814</v>
      </c>
      <c r="O13" s="19">
        <f t="shared" si="0"/>
        <v>6.1804</v>
      </c>
      <c r="P13" s="19">
        <f t="shared" si="0"/>
        <v>19411.3</v>
      </c>
      <c r="Q13" s="19">
        <f t="shared" si="4"/>
        <v>3140.7837680409034</v>
      </c>
    </row>
    <row r="14" spans="1:17" ht="12.75">
      <c r="A14" s="18" t="s">
        <v>17</v>
      </c>
      <c r="B14" s="15" t="s">
        <v>18</v>
      </c>
      <c r="C14" s="19">
        <f>310.4/1000</f>
        <v>0.31039999999999995</v>
      </c>
      <c r="D14" s="19">
        <v>1019</v>
      </c>
      <c r="E14" s="19">
        <f t="shared" si="2"/>
        <v>3282.8608247422685</v>
      </c>
      <c r="F14" s="19">
        <f>1004.8/1000</f>
        <v>1.0048</v>
      </c>
      <c r="G14" s="19">
        <v>7422.5</v>
      </c>
      <c r="H14" s="19">
        <f t="shared" si="1"/>
        <v>7387.04219745223</v>
      </c>
      <c r="I14" s="34" t="s">
        <v>29</v>
      </c>
      <c r="J14" s="34" t="s">
        <v>29</v>
      </c>
      <c r="K14" s="34" t="s">
        <v>29</v>
      </c>
      <c r="L14" s="20">
        <f aca="true" t="shared" si="5" ref="L14:M17">C14</f>
        <v>0.31039999999999995</v>
      </c>
      <c r="M14" s="20">
        <f t="shared" si="5"/>
        <v>1019</v>
      </c>
      <c r="N14" s="19">
        <f t="shared" si="3"/>
        <v>3282.8608247422685</v>
      </c>
      <c r="O14" s="19">
        <f t="shared" si="0"/>
        <v>1.0048</v>
      </c>
      <c r="P14" s="19">
        <f t="shared" si="0"/>
        <v>7422.5</v>
      </c>
      <c r="Q14" s="19">
        <f t="shared" si="4"/>
        <v>7387.04219745223</v>
      </c>
    </row>
    <row r="15" spans="1:17" ht="12.75">
      <c r="A15" s="18" t="s">
        <v>19</v>
      </c>
      <c r="B15" s="15" t="s">
        <v>20</v>
      </c>
      <c r="C15" s="19">
        <f>5511.6/1000</f>
        <v>5.5116000000000005</v>
      </c>
      <c r="D15" s="19">
        <v>100465.6</v>
      </c>
      <c r="E15" s="19">
        <f t="shared" si="2"/>
        <v>18228.028158792364</v>
      </c>
      <c r="F15" s="19">
        <f>2487.8/1000</f>
        <v>2.4878</v>
      </c>
      <c r="G15" s="19">
        <v>15113.4</v>
      </c>
      <c r="H15" s="19">
        <f t="shared" si="1"/>
        <v>6075.006029423587</v>
      </c>
      <c r="I15" s="34" t="s">
        <v>29</v>
      </c>
      <c r="J15" s="34" t="s">
        <v>29</v>
      </c>
      <c r="K15" s="34" t="s">
        <v>29</v>
      </c>
      <c r="L15" s="20">
        <f t="shared" si="5"/>
        <v>5.5116000000000005</v>
      </c>
      <c r="M15" s="20">
        <f t="shared" si="5"/>
        <v>100465.6</v>
      </c>
      <c r="N15" s="19">
        <f t="shared" si="3"/>
        <v>18228.028158792364</v>
      </c>
      <c r="O15" s="19">
        <f t="shared" si="0"/>
        <v>2.4878</v>
      </c>
      <c r="P15" s="19">
        <f t="shared" si="0"/>
        <v>15113.4</v>
      </c>
      <c r="Q15" s="19">
        <f t="shared" si="4"/>
        <v>6075.006029423587</v>
      </c>
    </row>
    <row r="16" spans="1:17" ht="12.75">
      <c r="A16" s="18" t="s">
        <v>21</v>
      </c>
      <c r="B16" s="15" t="s">
        <v>22</v>
      </c>
      <c r="C16" s="19">
        <f>1563.1/1000</f>
        <v>1.5631</v>
      </c>
      <c r="D16" s="19">
        <v>4952.2</v>
      </c>
      <c r="E16" s="19">
        <f t="shared" si="2"/>
        <v>3168.191414496833</v>
      </c>
      <c r="F16" s="19">
        <f>869.9/1000</f>
        <v>0.8699</v>
      </c>
      <c r="G16" s="19">
        <v>5242.1</v>
      </c>
      <c r="H16" s="19">
        <f t="shared" si="1"/>
        <v>6026.094953442925</v>
      </c>
      <c r="I16" s="34" t="s">
        <v>29</v>
      </c>
      <c r="J16" s="34" t="s">
        <v>29</v>
      </c>
      <c r="K16" s="34" t="s">
        <v>29</v>
      </c>
      <c r="L16" s="20">
        <f t="shared" si="5"/>
        <v>1.5631</v>
      </c>
      <c r="M16" s="20">
        <f t="shared" si="5"/>
        <v>4952.2</v>
      </c>
      <c r="N16" s="19">
        <f t="shared" si="3"/>
        <v>3168.191414496833</v>
      </c>
      <c r="O16" s="19">
        <f t="shared" si="0"/>
        <v>0.8699</v>
      </c>
      <c r="P16" s="19">
        <f t="shared" si="0"/>
        <v>5242.1</v>
      </c>
      <c r="Q16" s="19">
        <f t="shared" si="4"/>
        <v>6026.094953442925</v>
      </c>
    </row>
    <row r="17" spans="1:17" ht="12.75">
      <c r="A17" s="18" t="s">
        <v>23</v>
      </c>
      <c r="B17" s="15" t="s">
        <v>24</v>
      </c>
      <c r="C17" s="19">
        <f>853.7/1000</f>
        <v>0.8537</v>
      </c>
      <c r="D17" s="19">
        <v>2823.7</v>
      </c>
      <c r="E17" s="19">
        <f t="shared" si="2"/>
        <v>3307.602202178751</v>
      </c>
      <c r="F17" s="26">
        <f>20.5/1000</f>
        <v>0.0205</v>
      </c>
      <c r="G17" s="19">
        <v>22.8</v>
      </c>
      <c r="H17" s="19" t="s">
        <v>32</v>
      </c>
      <c r="I17" s="34" t="s">
        <v>29</v>
      </c>
      <c r="J17" s="34" t="s">
        <v>29</v>
      </c>
      <c r="K17" s="34" t="s">
        <v>29</v>
      </c>
      <c r="L17" s="20">
        <f t="shared" si="5"/>
        <v>0.8537</v>
      </c>
      <c r="M17" s="20">
        <f t="shared" si="5"/>
        <v>2823.7</v>
      </c>
      <c r="N17" s="19">
        <f t="shared" si="3"/>
        <v>3307.602202178751</v>
      </c>
      <c r="O17" s="26">
        <f t="shared" si="0"/>
        <v>0.0205</v>
      </c>
      <c r="P17" s="19">
        <f t="shared" si="0"/>
        <v>22.8</v>
      </c>
      <c r="Q17" s="19" t="s">
        <v>32</v>
      </c>
    </row>
    <row r="18" spans="1:17" ht="25.5">
      <c r="A18" s="18"/>
      <c r="B18" s="37" t="s">
        <v>25</v>
      </c>
      <c r="C18" s="16"/>
      <c r="D18" s="16"/>
      <c r="E18" s="19"/>
      <c r="F18" s="16"/>
      <c r="G18" s="16"/>
      <c r="H18" s="19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1031/1000</f>
        <v>1.031</v>
      </c>
      <c r="D19" s="16">
        <v>4196.1</v>
      </c>
      <c r="E19" s="19">
        <f t="shared" si="2"/>
        <v>4069.932104752668</v>
      </c>
      <c r="F19" s="16">
        <f>5776.5/1000</f>
        <v>5.7765</v>
      </c>
      <c r="G19" s="16">
        <v>18363.5</v>
      </c>
      <c r="H19" s="19">
        <f t="shared" si="1"/>
        <v>3179.001125248853</v>
      </c>
      <c r="I19" s="36" t="s">
        <v>29</v>
      </c>
      <c r="J19" s="28" t="s">
        <v>29</v>
      </c>
      <c r="K19" s="34" t="s">
        <v>29</v>
      </c>
      <c r="L19" s="20">
        <f>C19</f>
        <v>1.031</v>
      </c>
      <c r="M19" s="20">
        <f>D19</f>
        <v>4196.1</v>
      </c>
      <c r="N19" s="19">
        <f t="shared" si="3"/>
        <v>4069.932104752668</v>
      </c>
      <c r="O19" s="19">
        <f>F19</f>
        <v>5.7765</v>
      </c>
      <c r="P19" s="19">
        <f>G19</f>
        <v>18363.5</v>
      </c>
      <c r="Q19" s="19">
        <f t="shared" si="4"/>
        <v>3179.001125248853</v>
      </c>
    </row>
    <row r="20" spans="1:17" ht="25.5">
      <c r="A20" s="22">
        <v>1605</v>
      </c>
      <c r="B20" s="23" t="s">
        <v>27</v>
      </c>
      <c r="C20" s="38">
        <f>44.3/1000</f>
        <v>0.0443</v>
      </c>
      <c r="D20" s="16">
        <v>389.2</v>
      </c>
      <c r="E20" s="19" t="s">
        <v>32</v>
      </c>
      <c r="F20" s="16">
        <f>1076.5/1000</f>
        <v>1.0765</v>
      </c>
      <c r="G20" s="16">
        <v>4812.1</v>
      </c>
      <c r="H20" s="19">
        <f t="shared" si="1"/>
        <v>4470.134695773339</v>
      </c>
      <c r="I20" s="35" t="s">
        <v>29</v>
      </c>
      <c r="J20" s="35" t="s">
        <v>29</v>
      </c>
      <c r="K20" s="35" t="s">
        <v>33</v>
      </c>
      <c r="L20" s="39">
        <f>C20</f>
        <v>0.0443</v>
      </c>
      <c r="M20" s="20">
        <f>D20</f>
        <v>389.2</v>
      </c>
      <c r="N20" s="19" t="s">
        <v>32</v>
      </c>
      <c r="O20" s="19">
        <f>F20</f>
        <v>1.0765</v>
      </c>
      <c r="P20" s="19">
        <f>G20</f>
        <v>4812.1</v>
      </c>
      <c r="Q20" s="19">
        <f t="shared" si="4"/>
        <v>4470.134695773339</v>
      </c>
    </row>
    <row r="21" spans="1:17" ht="21" customHeight="1">
      <c r="A21" s="43" t="s">
        <v>35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8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2019-03-19T11:27:17Z</cp:lastPrinted>
  <dcterms:created xsi:type="dcterms:W3CDTF">2013-01-10T08:27:22Z</dcterms:created>
  <dcterms:modified xsi:type="dcterms:W3CDTF">2019-03-29T10:19:22Z</dcterms:modified>
  <cp:category/>
  <cp:version/>
  <cp:contentType/>
  <cp:contentStatus/>
</cp:coreProperties>
</file>