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8510" windowHeight="7650" activeTab="0"/>
  </bookViews>
  <sheets>
    <sheet name="1-11(ут)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<sst xmlns="http://schemas.openxmlformats.org/spreadsheetml/2006/main" count="65" uniqueCount="37">
  <si>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</si>
  <si>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</si>
  <si>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</si>
  <si>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</si>
  <si>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</si>
  <si>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</si>
  <si>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</si>
  <si>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</si>
  <si>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</si>
  <si>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</si>
  <si>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</si>
  <si>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</si>
  <si>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</si>
  <si>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</si>
  <si>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</si>
  <si>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</si>
  <si>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</si>
  <si>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</si>
  <si>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</si>
  <si>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</si>
  <si>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</si>
  <si>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</si>
  <si>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</si>
  <si>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</si>
  <si>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</si>
  <si>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</si>
  <si>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</si>
  <si>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</si>
  <si>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</si>
  <si>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</si>
  <si>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</si>
  <si>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</si>
  <si>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-</t>
  </si>
  <si>
    <t>Рыба и ракообразные, моллюски и прочие водные беспозвоночные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</si>
  <si>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</si>
  <si>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 xml:space="preserve">     в том числе:</t>
  </si>
  <si>
    <t>Экспорт и импорт Российской Федерации рыбы, рыбопродуктов и морепродуктов за январь-ноябрь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</si>
</sst>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172" fontId="3" fillId="33" borderId="13" xfId="0" applyNumberFormat="1" applyFont="1" applyFill="1" applyBorder="1" applyAlignment="1">
      <alignment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22" xfId="54" applyFont="1" applyBorder="1" applyAlignment="1">
      <alignment horizontal="center"/>
      <protection/>
    </xf>
    <xf numFmtId="0" fontId="6" fillId="0" borderId="23" xfId="54" applyFont="1" applyBorder="1" applyAlignment="1">
      <alignment horizontal="center"/>
      <protection/>
    </xf>
    <xf numFmtId="0" fontId="6" fillId="0" borderId="24" xfId="54" applyFont="1" applyBorder="1" applyAlignment="1">
      <alignment horizontal="center"/>
      <protection/>
    </xf>
    <xf numFmtId="0" fontId="6" fillId="0" borderId="18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B31" sqref="B31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9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customWidth="1"/>
    <col min="8" max="8" width="10.5" style="1" customWidth="1"/>
    <col min="9" max="9" width="6.66015625" style="1" customWidth="1"/>
    <col min="10" max="10" width="11" style="1" customWidth="1"/>
    <col min="11" max="11" width="9.33203125" style="1" customWidth="1"/>
    <col min="12" max="12" width="8.5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bestFit="1" customWidth="1"/>
    <col min="18" max="16384" width="9.16015625" style="1" customWidth="1"/>
  </cols>
  <sheetData>
    <row r="2" spans="1:17" ht="18.7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39" t="s">
        <v>30</v>
      </c>
      <c r="B4" s="40" t="s">
        <v>0</v>
      </c>
      <c r="C4" s="41" t="s">
        <v>1</v>
      </c>
      <c r="D4" s="41"/>
      <c r="E4" s="41"/>
      <c r="F4" s="41"/>
      <c r="G4" s="41"/>
      <c r="H4" s="41"/>
      <c r="I4" s="42" t="s">
        <v>31</v>
      </c>
      <c r="J4" s="43"/>
      <c r="K4" s="44"/>
      <c r="L4" s="42" t="s">
        <v>2</v>
      </c>
      <c r="M4" s="43"/>
      <c r="N4" s="43"/>
      <c r="O4" s="43"/>
      <c r="P4" s="43"/>
      <c r="Q4" s="44"/>
    </row>
    <row r="5" spans="1:17" ht="19.5" customHeight="1">
      <c r="A5" s="39"/>
      <c r="B5" s="40"/>
      <c r="C5" s="41"/>
      <c r="D5" s="41"/>
      <c r="E5" s="41"/>
      <c r="F5" s="41"/>
      <c r="G5" s="41"/>
      <c r="H5" s="41"/>
      <c r="I5" s="45"/>
      <c r="J5" s="46"/>
      <c r="K5" s="47"/>
      <c r="L5" s="45"/>
      <c r="M5" s="46"/>
      <c r="N5" s="46"/>
      <c r="O5" s="46"/>
      <c r="P5" s="46"/>
      <c r="Q5" s="47"/>
    </row>
    <row r="6" spans="1:17" ht="12.75">
      <c r="A6" s="39"/>
      <c r="B6" s="40"/>
      <c r="C6" s="48" t="s">
        <v>3</v>
      </c>
      <c r="D6" s="48"/>
      <c r="E6" s="48"/>
      <c r="F6" s="48" t="s">
        <v>4</v>
      </c>
      <c r="G6" s="48"/>
      <c r="H6" s="48"/>
      <c r="I6" s="49" t="s">
        <v>3</v>
      </c>
      <c r="J6" s="50"/>
      <c r="K6" s="51"/>
      <c r="L6" s="52" t="s">
        <v>3</v>
      </c>
      <c r="M6" s="53"/>
      <c r="N6" s="54"/>
      <c r="O6" s="52" t="s">
        <v>4</v>
      </c>
      <c r="P6" s="53"/>
      <c r="Q6" s="54"/>
    </row>
    <row r="7" spans="1:17" ht="70.5" customHeight="1">
      <c r="A7" s="39"/>
      <c r="B7" s="40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33</v>
      </c>
      <c r="C8" s="10"/>
      <c r="D8" s="11">
        <v>4270683.2</v>
      </c>
      <c r="E8" s="10"/>
      <c r="F8" s="10"/>
      <c r="G8" s="11">
        <v>1590121.9</v>
      </c>
      <c r="H8" s="10"/>
      <c r="I8" s="28"/>
      <c r="J8" s="29">
        <v>597539</v>
      </c>
      <c r="K8" s="28"/>
      <c r="L8" s="12"/>
      <c r="M8" s="13">
        <f>D8+J8</f>
        <v>4868222.2</v>
      </c>
      <c r="N8" s="12"/>
      <c r="O8" s="10"/>
      <c r="P8" s="11">
        <f>G8</f>
        <v>1590121.9</v>
      </c>
      <c r="Q8" s="10"/>
    </row>
    <row r="9" spans="1:17" ht="12.75">
      <c r="A9" s="14"/>
      <c r="B9" s="15" t="s">
        <v>35</v>
      </c>
      <c r="C9" s="16"/>
      <c r="D9" s="11"/>
      <c r="E9" s="16"/>
      <c r="F9" s="16"/>
      <c r="G9" s="11"/>
      <c r="H9" s="24"/>
      <c r="I9" s="30"/>
      <c r="J9" s="30"/>
      <c r="K9" s="31"/>
      <c r="L9" s="17"/>
      <c r="M9" s="26"/>
      <c r="N9" s="17"/>
      <c r="O9" s="16"/>
      <c r="P9" s="25"/>
      <c r="Q9" s="24"/>
    </row>
    <row r="10" spans="1:17" ht="12.75">
      <c r="A10" s="18" t="s">
        <v>9</v>
      </c>
      <c r="B10" s="15" t="s">
        <v>10</v>
      </c>
      <c r="C10" s="19">
        <f>625.2/1000</f>
        <v>0.6252000000000001</v>
      </c>
      <c r="D10" s="19">
        <f>1148.5</f>
        <v>1148.5</v>
      </c>
      <c r="E10" s="19">
        <f>D10/C10</f>
        <v>1837.0121561100445</v>
      </c>
      <c r="F10" s="19">
        <f>1375.2/1000</f>
        <v>1.3752</v>
      </c>
      <c r="G10" s="19">
        <v>21191.1</v>
      </c>
      <c r="H10" s="19">
        <f>G10/F10</f>
        <v>15409.467713787084</v>
      </c>
      <c r="I10" s="33">
        <f>4.6/1000</f>
        <v>0.0046</v>
      </c>
      <c r="J10" s="33">
        <v>4</v>
      </c>
      <c r="K10" s="33">
        <f>J10/I10</f>
        <v>869.5652173913044</v>
      </c>
      <c r="L10" s="20">
        <f aca="true" t="shared" si="0" ref="L10:M13">C10+I10</f>
        <v>0.6298000000000001</v>
      </c>
      <c r="M10" s="20">
        <f t="shared" si="0"/>
        <v>1152.5</v>
      </c>
      <c r="N10" s="19">
        <f>M10/L10</f>
        <v>1829.9460146078115</v>
      </c>
      <c r="O10" s="19">
        <f aca="true" t="shared" si="1" ref="O10:P17">F10</f>
        <v>1.3752</v>
      </c>
      <c r="P10" s="19">
        <f t="shared" si="1"/>
        <v>21191.1</v>
      </c>
      <c r="Q10" s="19">
        <f>P10/O10</f>
        <v>15409.467713787084</v>
      </c>
    </row>
    <row r="11" spans="1:17" ht="12.75">
      <c r="A11" s="18" t="s">
        <v>11</v>
      </c>
      <c r="B11" s="15" t="s">
        <v>12</v>
      </c>
      <c r="C11" s="19">
        <f>3218.5/1000</f>
        <v>3.2185</v>
      </c>
      <c r="D11" s="19">
        <v>3009.9</v>
      </c>
      <c r="E11" s="19">
        <f>D11/C11</f>
        <v>935.187199005748</v>
      </c>
      <c r="F11" s="19">
        <f>30177.4/1000</f>
        <v>30.177400000000002</v>
      </c>
      <c r="G11" s="19">
        <v>200185.4</v>
      </c>
      <c r="H11" s="19">
        <f aca="true" t="shared" si="2" ref="H11:H20">G11/F11</f>
        <v>6633.619861220648</v>
      </c>
      <c r="I11" s="33">
        <f>3953.7/1000</f>
        <v>3.9537</v>
      </c>
      <c r="J11" s="33">
        <v>2562</v>
      </c>
      <c r="K11" s="33">
        <f>J11/I11</f>
        <v>648.0006070263298</v>
      </c>
      <c r="L11" s="20">
        <f t="shared" si="0"/>
        <v>7.1722</v>
      </c>
      <c r="M11" s="20">
        <f t="shared" si="0"/>
        <v>5571.9</v>
      </c>
      <c r="N11" s="19">
        <f>M11/L11</f>
        <v>776.8745991467052</v>
      </c>
      <c r="O11" s="19">
        <f t="shared" si="1"/>
        <v>30.177400000000002</v>
      </c>
      <c r="P11" s="19">
        <f t="shared" si="1"/>
        <v>200185.4</v>
      </c>
      <c r="Q11" s="19">
        <f>P11/O11</f>
        <v>6633.619861220648</v>
      </c>
    </row>
    <row r="12" spans="1:17" ht="12.75">
      <c r="A12" s="18" t="s">
        <v>13</v>
      </c>
      <c r="B12" s="15" t="s">
        <v>14</v>
      </c>
      <c r="C12" s="19">
        <f>1355624.5/1000</f>
        <v>1355.6245</v>
      </c>
      <c r="D12" s="19">
        <v>2265966.2</v>
      </c>
      <c r="E12" s="19">
        <f aca="true" t="shared" si="3" ref="E12:E20">D12/C12</f>
        <v>1671.5293947549637</v>
      </c>
      <c r="F12" s="19">
        <f>289426.7/1000</f>
        <v>289.42670000000004</v>
      </c>
      <c r="G12" s="19">
        <v>695444.3</v>
      </c>
      <c r="H12" s="19">
        <f t="shared" si="2"/>
        <v>2402.8339472481284</v>
      </c>
      <c r="I12" s="37">
        <f>304374.4/1000</f>
        <v>304.37440000000004</v>
      </c>
      <c r="J12" s="37">
        <v>496731.5</v>
      </c>
      <c r="K12" s="33">
        <f>J12/I12</f>
        <v>1631.9752909574522</v>
      </c>
      <c r="L12" s="20">
        <f t="shared" si="0"/>
        <v>1659.9989</v>
      </c>
      <c r="M12" s="20">
        <f t="shared" si="0"/>
        <v>2762697.7</v>
      </c>
      <c r="N12" s="19">
        <f aca="true" t="shared" si="4" ref="N12:N20">M12/L12</f>
        <v>1664.2768257256075</v>
      </c>
      <c r="O12" s="19">
        <f t="shared" si="1"/>
        <v>289.42670000000004</v>
      </c>
      <c r="P12" s="19">
        <f t="shared" si="1"/>
        <v>695444.3</v>
      </c>
      <c r="Q12" s="19">
        <f aca="true" t="shared" si="5" ref="Q12:Q20">P12/O12</f>
        <v>2402.8339472481284</v>
      </c>
    </row>
    <row r="13" spans="1:17" ht="12.75">
      <c r="A13" s="18" t="s">
        <v>15</v>
      </c>
      <c r="B13" s="15" t="s">
        <v>16</v>
      </c>
      <c r="C13" s="19">
        <f>87848.5/1000</f>
        <v>87.8485</v>
      </c>
      <c r="D13" s="19">
        <v>371418.2</v>
      </c>
      <c r="E13" s="19">
        <f t="shared" si="3"/>
        <v>4227.940146957546</v>
      </c>
      <c r="F13" s="19">
        <f>60800.6/1000</f>
        <v>60.800599999999996</v>
      </c>
      <c r="G13" s="19">
        <v>196861.7</v>
      </c>
      <c r="H13" s="19">
        <f t="shared" si="2"/>
        <v>3237.82495567478</v>
      </c>
      <c r="I13" s="32">
        <f>13374.1/1000</f>
        <v>13.3741</v>
      </c>
      <c r="J13" s="32">
        <v>93543.3</v>
      </c>
      <c r="K13" s="33">
        <f>J13/I13</f>
        <v>6994.3622374589695</v>
      </c>
      <c r="L13" s="20">
        <f t="shared" si="0"/>
        <v>101.2226</v>
      </c>
      <c r="M13" s="20">
        <f t="shared" si="0"/>
        <v>464961.5</v>
      </c>
      <c r="N13" s="19">
        <f t="shared" si="4"/>
        <v>4593.455414107127</v>
      </c>
      <c r="O13" s="19">
        <f t="shared" si="1"/>
        <v>60.800599999999996</v>
      </c>
      <c r="P13" s="19">
        <f t="shared" si="1"/>
        <v>196861.7</v>
      </c>
      <c r="Q13" s="19">
        <f t="shared" si="5"/>
        <v>3237.82495567478</v>
      </c>
    </row>
    <row r="14" spans="1:17" ht="12.75">
      <c r="A14" s="18" t="s">
        <v>17</v>
      </c>
      <c r="B14" s="15" t="s">
        <v>18</v>
      </c>
      <c r="C14" s="19">
        <f>4593.5/1000</f>
        <v>4.5935</v>
      </c>
      <c r="D14" s="19">
        <v>19855.5</v>
      </c>
      <c r="E14" s="19">
        <f t="shared" si="3"/>
        <v>4322.520953521281</v>
      </c>
      <c r="F14" s="19">
        <f>23907.8/1000</f>
        <v>23.907799999999998</v>
      </c>
      <c r="G14" s="19">
        <v>159314.8</v>
      </c>
      <c r="H14" s="19">
        <f t="shared" si="2"/>
        <v>6663.716444005722</v>
      </c>
      <c r="I14" s="33" t="s">
        <v>29</v>
      </c>
      <c r="J14" s="33" t="s">
        <v>29</v>
      </c>
      <c r="K14" s="33" t="s">
        <v>29</v>
      </c>
      <c r="L14" s="20">
        <f>C14</f>
        <v>4.5935</v>
      </c>
      <c r="M14" s="20">
        <f>D14</f>
        <v>19855.5</v>
      </c>
      <c r="N14" s="19">
        <f t="shared" si="4"/>
        <v>4322.520953521281</v>
      </c>
      <c r="O14" s="19">
        <f t="shared" si="1"/>
        <v>23.907799999999998</v>
      </c>
      <c r="P14" s="19">
        <f t="shared" si="1"/>
        <v>159314.8</v>
      </c>
      <c r="Q14" s="19">
        <f t="shared" si="5"/>
        <v>6663.716444005722</v>
      </c>
    </row>
    <row r="15" spans="1:17" ht="12.75">
      <c r="A15" s="18" t="s">
        <v>19</v>
      </c>
      <c r="B15" s="15" t="s">
        <v>20</v>
      </c>
      <c r="C15" s="19">
        <f>86272.95/1000</f>
        <v>86.27295</v>
      </c>
      <c r="D15" s="19">
        <v>1460769.7</v>
      </c>
      <c r="E15" s="19">
        <f t="shared" si="3"/>
        <v>16931.95491750311</v>
      </c>
      <c r="F15" s="19">
        <f>40718.4/1000</f>
        <v>40.7184</v>
      </c>
      <c r="G15" s="19">
        <v>245863.4</v>
      </c>
      <c r="H15" s="19">
        <f t="shared" si="2"/>
        <v>6038.140005501198</v>
      </c>
      <c r="I15" s="33">
        <f>1718.3/1000</f>
        <v>1.7183</v>
      </c>
      <c r="J15" s="33">
        <v>4698.2</v>
      </c>
      <c r="K15" s="33">
        <f>J15/I15</f>
        <v>2734.214048769132</v>
      </c>
      <c r="L15" s="20">
        <f>C15+I15</f>
        <v>87.99125</v>
      </c>
      <c r="M15" s="20">
        <f>D15+J15</f>
        <v>1465467.9</v>
      </c>
      <c r="N15" s="19">
        <f t="shared" si="4"/>
        <v>16654.700325316437</v>
      </c>
      <c r="O15" s="19">
        <f t="shared" si="1"/>
        <v>40.7184</v>
      </c>
      <c r="P15" s="19">
        <f t="shared" si="1"/>
        <v>245863.4</v>
      </c>
      <c r="Q15" s="19">
        <f t="shared" si="5"/>
        <v>6038.140005501198</v>
      </c>
    </row>
    <row r="16" spans="1:17" ht="12.75">
      <c r="A16" s="18" t="s">
        <v>21</v>
      </c>
      <c r="B16" s="15" t="s">
        <v>22</v>
      </c>
      <c r="C16" s="19">
        <f>38212.98/1000</f>
        <v>38.21298</v>
      </c>
      <c r="D16" s="19">
        <v>116771.8</v>
      </c>
      <c r="E16" s="19">
        <f t="shared" si="3"/>
        <v>3055.815065980198</v>
      </c>
      <c r="F16" s="19">
        <f>15510.6/1000</f>
        <v>15.5106</v>
      </c>
      <c r="G16" s="19">
        <v>70901.9</v>
      </c>
      <c r="H16" s="19">
        <f t="shared" si="2"/>
        <v>4571.190024886207</v>
      </c>
      <c r="I16" s="33" t="s">
        <v>29</v>
      </c>
      <c r="J16" s="33" t="s">
        <v>29</v>
      </c>
      <c r="K16" s="33" t="s">
        <v>29</v>
      </c>
      <c r="L16" s="20">
        <f>C16</f>
        <v>38.21298</v>
      </c>
      <c r="M16" s="20">
        <f>D16</f>
        <v>116771.8</v>
      </c>
      <c r="N16" s="19">
        <f t="shared" si="4"/>
        <v>3055.815065980198</v>
      </c>
      <c r="O16" s="19">
        <f t="shared" si="1"/>
        <v>15.5106</v>
      </c>
      <c r="P16" s="19">
        <f t="shared" si="1"/>
        <v>70901.9</v>
      </c>
      <c r="Q16" s="19">
        <f t="shared" si="5"/>
        <v>4571.190024886207</v>
      </c>
    </row>
    <row r="17" spans="1:17" ht="12.75">
      <c r="A17" s="18" t="s">
        <v>23</v>
      </c>
      <c r="B17" s="15" t="s">
        <v>24</v>
      </c>
      <c r="C17" s="19">
        <f>10199.3/1000</f>
        <v>10.1993</v>
      </c>
      <c r="D17" s="19">
        <v>31743.3</v>
      </c>
      <c r="E17" s="19">
        <f t="shared" si="3"/>
        <v>3112.3018246350243</v>
      </c>
      <c r="F17" s="19">
        <f>104.4/1000</f>
        <v>0.1044</v>
      </c>
      <c r="G17" s="19">
        <v>359.4</v>
      </c>
      <c r="H17" s="19">
        <f t="shared" si="2"/>
        <v>3442.5287356321833</v>
      </c>
      <c r="I17" s="33" t="s">
        <v>29</v>
      </c>
      <c r="J17" s="33" t="s">
        <v>29</v>
      </c>
      <c r="K17" s="33" t="s">
        <v>29</v>
      </c>
      <c r="L17" s="20">
        <f>C17</f>
        <v>10.1993</v>
      </c>
      <c r="M17" s="20">
        <f>D17</f>
        <v>31743.3</v>
      </c>
      <c r="N17" s="19">
        <f t="shared" si="4"/>
        <v>3112.3018246350243</v>
      </c>
      <c r="O17" s="19">
        <f t="shared" si="1"/>
        <v>0.1044</v>
      </c>
      <c r="P17" s="19">
        <f t="shared" si="1"/>
        <v>359.4</v>
      </c>
      <c r="Q17" s="19">
        <f t="shared" si="5"/>
        <v>3442.5287356321833</v>
      </c>
    </row>
    <row r="18" spans="1:17" ht="25.5">
      <c r="A18" s="18"/>
      <c r="B18" s="36" t="s">
        <v>25</v>
      </c>
      <c r="C18" s="16"/>
      <c r="D18" s="16"/>
      <c r="E18" s="19"/>
      <c r="F18" s="16"/>
      <c r="G18" s="16"/>
      <c r="H18" s="19"/>
      <c r="I18" s="30"/>
      <c r="J18" s="30"/>
      <c r="K18" s="31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26</v>
      </c>
      <c r="C19" s="16">
        <f>17896.5/1000</f>
        <v>17.8965</v>
      </c>
      <c r="D19" s="16">
        <v>54073.7</v>
      </c>
      <c r="E19" s="19">
        <f t="shared" si="3"/>
        <v>3021.4678847819405</v>
      </c>
      <c r="F19" s="16">
        <f>71750.3/1000</f>
        <v>71.75030000000001</v>
      </c>
      <c r="G19" s="16">
        <v>249790.9</v>
      </c>
      <c r="H19" s="19">
        <f t="shared" si="2"/>
        <v>3481.3917154353358</v>
      </c>
      <c r="I19" s="35" t="s">
        <v>29</v>
      </c>
      <c r="J19" s="27" t="s">
        <v>29</v>
      </c>
      <c r="K19" s="33" t="s">
        <v>29</v>
      </c>
      <c r="L19" s="20">
        <f>C19</f>
        <v>17.8965</v>
      </c>
      <c r="M19" s="20">
        <f>D19</f>
        <v>54073.7</v>
      </c>
      <c r="N19" s="19">
        <f t="shared" si="4"/>
        <v>3021.4678847819405</v>
      </c>
      <c r="O19" s="19">
        <f>F19</f>
        <v>71.75030000000001</v>
      </c>
      <c r="P19" s="19">
        <f>G19</f>
        <v>249790.9</v>
      </c>
      <c r="Q19" s="19">
        <f t="shared" si="5"/>
        <v>3481.3917154353358</v>
      </c>
    </row>
    <row r="20" spans="1:17" ht="25.5">
      <c r="A20" s="22">
        <v>1605</v>
      </c>
      <c r="B20" s="23" t="s">
        <v>27</v>
      </c>
      <c r="C20" s="16">
        <f>863.1/1000</f>
        <v>0.8631</v>
      </c>
      <c r="D20" s="16">
        <v>8148.2</v>
      </c>
      <c r="E20" s="19">
        <f t="shared" si="3"/>
        <v>9440.621017263353</v>
      </c>
      <c r="F20" s="16">
        <f>22401.9/1000</f>
        <v>22.4019</v>
      </c>
      <c r="G20" s="16">
        <v>90168.3</v>
      </c>
      <c r="H20" s="19">
        <f t="shared" si="2"/>
        <v>4025.0291269936924</v>
      </c>
      <c r="I20" s="34" t="s">
        <v>29</v>
      </c>
      <c r="J20" s="34" t="s">
        <v>29</v>
      </c>
      <c r="K20" s="34" t="s">
        <v>32</v>
      </c>
      <c r="L20" s="20">
        <f>C20</f>
        <v>0.8631</v>
      </c>
      <c r="M20" s="20">
        <f>D20</f>
        <v>8148.2</v>
      </c>
      <c r="N20" s="19">
        <f t="shared" si="4"/>
        <v>9440.621017263353</v>
      </c>
      <c r="O20" s="19">
        <f>F20</f>
        <v>22.4019</v>
      </c>
      <c r="P20" s="19">
        <f>G20</f>
        <v>90168.3</v>
      </c>
      <c r="Q20" s="19">
        <f t="shared" si="5"/>
        <v>4025.0291269936924</v>
      </c>
    </row>
    <row r="21" spans="1:17" ht="21" customHeight="1">
      <c r="A21" s="55" t="s">
        <v>34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8" customHeight="1">
      <c r="A22" s="56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sheetProtection/>
  <mergeCells count="13"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</mergeCells>
  <printOptions/>
  <pageMargins left="0.23" right="0.17" top="0.54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2020-01-21T14:17:56Z</cp:lastPrinted>
  <dcterms:created xsi:type="dcterms:W3CDTF">2013-01-10T08:27:22Z</dcterms:created>
  <dcterms:modified xsi:type="dcterms:W3CDTF">2020-02-12T12:07:38Z</dcterms:modified>
  <cp:category/>
  <cp:version/>
  <cp:contentType/>
  <cp:contentStatus/>
</cp:coreProperties>
</file>