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<sst xmlns="http://schemas.openxmlformats.org/spreadsheetml/2006/main" count="108" uniqueCount="77">
  <si>
    <t>Рыбопромысловый район (зона,подзона)</t>
  </si>
  <si>
    <t>Общий рекомендованный объем, тонн</t>
  </si>
  <si>
    <t>Вылов, тонн</t>
  </si>
  <si>
    <t>Освоение %</t>
  </si>
  <si>
    <t xml:space="preserve">Внутренние водоемы Астраханской области </t>
  </si>
  <si>
    <t>Внутренние водоемы Волгоградской области</t>
  </si>
  <si>
    <t>Внутренние водоемы Саратовской области</t>
  </si>
  <si>
    <t>ИТОГО по всем районам,тонн</t>
  </si>
  <si>
    <t>Водные биологические ресурсы</t>
  </si>
  <si>
    <t>Рекомендованный объем</t>
  </si>
  <si>
    <t>Фактическое освоение</t>
  </si>
  <si>
    <t>% освоения</t>
  </si>
  <si>
    <t>тонн</t>
  </si>
  <si>
    <t>Сельдь долгинская</t>
  </si>
  <si>
    <t>Пузанок каспийский</t>
  </si>
  <si>
    <t>Пузанок большеглазый</t>
  </si>
  <si>
    <t>Килька анчоусовидная</t>
  </si>
  <si>
    <t>Килька большеглазая</t>
  </si>
  <si>
    <t>Килька обыкновенная</t>
  </si>
  <si>
    <t>Кефали (сингиль, лобан)</t>
  </si>
  <si>
    <t>Атерина</t>
  </si>
  <si>
    <t>Линь</t>
  </si>
  <si>
    <t>белый амур</t>
  </si>
  <si>
    <t>толстолобики</t>
  </si>
  <si>
    <t>жерех</t>
  </si>
  <si>
    <t>окунь пресноводный</t>
  </si>
  <si>
    <t>чехонь</t>
  </si>
  <si>
    <t>рыбец</t>
  </si>
  <si>
    <t>синец</t>
  </si>
  <si>
    <t>красноперка</t>
  </si>
  <si>
    <t>карась</t>
  </si>
  <si>
    <t>густера</t>
  </si>
  <si>
    <t>берш</t>
  </si>
  <si>
    <t>Итого</t>
  </si>
  <si>
    <t xml:space="preserve">Внутренние водоемы  Республики Калмыкия </t>
  </si>
  <si>
    <t>плотва</t>
  </si>
  <si>
    <t>Плотва</t>
  </si>
  <si>
    <t>Синец</t>
  </si>
  <si>
    <t>Карась</t>
  </si>
  <si>
    <t>Жерех</t>
  </si>
  <si>
    <t>Язь</t>
  </si>
  <si>
    <t>Амур белый</t>
  </si>
  <si>
    <t>Толстолобики</t>
  </si>
  <si>
    <t>Окунь пресноводный</t>
  </si>
  <si>
    <t>Налим</t>
  </si>
  <si>
    <t>Берш</t>
  </si>
  <si>
    <t>Красноперка</t>
  </si>
  <si>
    <t>Густера</t>
  </si>
  <si>
    <t>Белоглазка</t>
  </si>
  <si>
    <t>Голавль</t>
  </si>
  <si>
    <t>Бычки</t>
  </si>
  <si>
    <t>Ротан</t>
  </si>
  <si>
    <t>Ерш пресноводный</t>
  </si>
  <si>
    <t>Уклейка, уклея</t>
  </si>
  <si>
    <t>Щука</t>
  </si>
  <si>
    <t>Прочие (сом пресноводный, красноперка,линь,уклея,бычки)</t>
  </si>
  <si>
    <t xml:space="preserve">Каспийское море (Астраханская область и Республика Калмыкия) </t>
  </si>
  <si>
    <t xml:space="preserve">Каспийское море (Астраханская область и Республика Калмыкия ) </t>
  </si>
  <si>
    <t>Прочие (жерех, толстолобики, амур белый, красноперка, карась, синец, чехонь (жилая форма), густера, окунь пресноводный, плотва, берш)</t>
  </si>
  <si>
    <t>Территориальное управление</t>
  </si>
  <si>
    <t>Количество заключенных договоров</t>
  </si>
  <si>
    <t>Количество выданных разрешений</t>
  </si>
  <si>
    <t>Волго-Каспийское территориальное управление</t>
  </si>
  <si>
    <t>Судак (жилая форма)</t>
  </si>
  <si>
    <t>Лещ  (жилая форма)</t>
  </si>
  <si>
    <t>Сазан  (жилая форма)</t>
  </si>
  <si>
    <t>Чехонь  (жилая форма)</t>
  </si>
  <si>
    <t>Рыбец, сырть  (жилая форма)</t>
  </si>
  <si>
    <t>Бадяга</t>
  </si>
  <si>
    <t>1. Результаты работы территориальных управлений</t>
  </si>
  <si>
    <t>2. Общие рекомендованные объемы водных биоресурсов (тонн/шт.) для промышленного/прибрежного рыболовства по районам промысла, вылов (тонн, включая вылов в качестве прилова) и освоение (%):</t>
  </si>
  <si>
    <t>3. Сведения об усвоении водных биологических ресурсов, общий допустимый улов которых не устанавливается</t>
  </si>
  <si>
    <t>Прочие</t>
  </si>
  <si>
    <t xml:space="preserve">  по состоянию на 31.08.2016</t>
  </si>
  <si>
    <t>на  31 августа 2016 года</t>
  </si>
  <si>
    <t xml:space="preserve">Всего по Волжско-Каспийскому РХБ  : </t>
  </si>
  <si>
    <t>Контроль за добычей (выловом) водных биологических ресурсов, общий допустимый  улов которых не устанавливается  в Волжско-Каспийском рыбохозяйственном бассейне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</si>
</sst>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 #,##0.00&quot;    &quot;;\-#,##0.00&quot;    &quot;;&quot; -&quot;#&quot;    &quot;;@\ "/>
    <numFmt numFmtId="165" formatCode="0.000"/>
    <numFmt numFmtId="166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Calibri"/>
      <family val="2"/>
    </font>
    <font>
      <b/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64" fontId="3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43" fillId="0" borderId="0" xfId="0" applyFont="1" applyAlignment="1">
      <alignment vertical="center"/>
    </xf>
    <xf numFmtId="0" fontId="0" fillId="0" borderId="0" xfId="0" applyAlignment="1">
      <alignment vertical="center"/>
    </xf>
    <xf numFmtId="164" fontId="7" fillId="0" borderId="10" xfId="33" applyFont="1" applyBorder="1" applyAlignment="1" applyProtection="1">
      <alignment wrapText="1"/>
      <protection/>
    </xf>
    <xf numFmtId="164" fontId="5" fillId="0" borderId="10" xfId="33" applyFont="1" applyBorder="1" applyAlignment="1" applyProtection="1">
      <alignment wrapText="1"/>
      <protection/>
    </xf>
    <xf numFmtId="165" fontId="7" fillId="0" borderId="10" xfId="33" applyNumberFormat="1" applyFont="1" applyBorder="1" applyAlignment="1" applyProtection="1">
      <alignment/>
      <protection/>
    </xf>
    <xf numFmtId="165" fontId="5" fillId="0" borderId="10" xfId="33" applyNumberFormat="1" applyFont="1" applyBorder="1" applyAlignment="1" applyProtection="1">
      <alignment/>
      <protection/>
    </xf>
    <xf numFmtId="165" fontId="7" fillId="0" borderId="10" xfId="33" applyNumberFormat="1" applyFont="1" applyBorder="1" applyAlignment="1" applyProtection="1">
      <alignment horizontal="right"/>
      <protection/>
    </xf>
    <xf numFmtId="164" fontId="7" fillId="33" borderId="10" xfId="33" applyFont="1" applyFill="1" applyBorder="1" applyAlignment="1" applyProtection="1">
      <alignment horizontal="right"/>
      <protection/>
    </xf>
    <xf numFmtId="0" fontId="44" fillId="0" borderId="0" xfId="0" applyFont="1" applyAlignment="1">
      <alignment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/>
    </xf>
    <xf numFmtId="164" fontId="7" fillId="33" borderId="12" xfId="33" applyFont="1" applyFill="1" applyBorder="1" applyAlignment="1" applyProtection="1">
      <alignment horizontal="right"/>
      <protection/>
    </xf>
    <xf numFmtId="164" fontId="7" fillId="0" borderId="10" xfId="33" applyFont="1" applyBorder="1" applyAlignment="1" applyProtection="1">
      <alignment horizontal="left" wrapText="1"/>
      <protection/>
    </xf>
    <xf numFmtId="165" fontId="5" fillId="33" borderId="10" xfId="33" applyNumberFormat="1" applyFont="1" applyFill="1" applyBorder="1" applyAlignment="1" applyProtection="1">
      <alignment wrapText="1"/>
      <protection/>
    </xf>
    <xf numFmtId="0" fontId="45" fillId="0" borderId="13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 wrapText="1" shrinkToFit="1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 shrinkToFit="1"/>
    </xf>
    <xf numFmtId="165" fontId="46" fillId="0" borderId="14" xfId="0" applyNumberFormat="1" applyFont="1" applyBorder="1" applyAlignment="1">
      <alignment horizontal="center" vertical="center"/>
    </xf>
    <xf numFmtId="164" fontId="7" fillId="0" borderId="15" xfId="33" applyFont="1" applyBorder="1" applyAlignment="1" applyProtection="1">
      <alignment wrapText="1"/>
      <protection/>
    </xf>
    <xf numFmtId="165" fontId="7" fillId="0" borderId="15" xfId="33" applyNumberFormat="1" applyFont="1" applyBorder="1" applyAlignment="1" applyProtection="1">
      <alignment/>
      <protection/>
    </xf>
    <xf numFmtId="164" fontId="7" fillId="33" borderId="15" xfId="33" applyFont="1" applyFill="1" applyBorder="1" applyAlignment="1" applyProtection="1">
      <alignment horizontal="right"/>
      <protection/>
    </xf>
    <xf numFmtId="164" fontId="8" fillId="0" borderId="16" xfId="33" applyFont="1" applyBorder="1" applyAlignment="1" applyProtection="1">
      <alignment wrapText="1"/>
      <protection/>
    </xf>
    <xf numFmtId="165" fontId="8" fillId="0" borderId="16" xfId="33" applyNumberFormat="1" applyFont="1" applyBorder="1" applyAlignment="1" applyProtection="1">
      <alignment horizontal="right"/>
      <protection/>
    </xf>
    <xf numFmtId="164" fontId="8" fillId="33" borderId="16" xfId="33" applyFont="1" applyFill="1" applyBorder="1" applyAlignment="1" applyProtection="1">
      <alignment horizontal="right"/>
      <protection/>
    </xf>
    <xf numFmtId="164" fontId="7" fillId="0" borderId="15" xfId="33" applyFont="1" applyBorder="1" applyAlignment="1" applyProtection="1">
      <alignment horizontal="left" wrapText="1"/>
      <protection/>
    </xf>
    <xf numFmtId="165" fontId="7" fillId="0" borderId="15" xfId="33" applyNumberFormat="1" applyFont="1" applyBorder="1" applyAlignment="1" applyProtection="1">
      <alignment horizontal="right"/>
      <protection/>
    </xf>
    <xf numFmtId="164" fontId="8" fillId="0" borderId="16" xfId="33" applyFont="1" applyBorder="1" applyAlignment="1" applyProtection="1">
      <alignment horizontal="left" wrapText="1"/>
      <protection/>
    </xf>
    <xf numFmtId="164" fontId="8" fillId="33" borderId="14" xfId="33" applyFont="1" applyFill="1" applyBorder="1" applyAlignment="1" applyProtection="1">
      <alignment horizontal="right"/>
      <protection/>
    </xf>
    <xf numFmtId="165" fontId="7" fillId="33" borderId="17" xfId="0" applyNumberFormat="1" applyFont="1" applyFill="1" applyBorder="1" applyAlignment="1">
      <alignment horizontal="right" vertical="center" wrapText="1"/>
    </xf>
    <xf numFmtId="164" fontId="8" fillId="33" borderId="18" xfId="33" applyFont="1" applyFill="1" applyBorder="1" applyAlignment="1" applyProtection="1">
      <alignment horizontal="right"/>
      <protection/>
    </xf>
    <xf numFmtId="0" fontId="7" fillId="0" borderId="19" xfId="0" applyFont="1" applyBorder="1" applyAlignment="1">
      <alignment horizontal="left" vertical="center" wrapText="1"/>
    </xf>
    <xf numFmtId="164" fontId="8" fillId="0" borderId="20" xfId="33" applyFont="1" applyBorder="1" applyAlignment="1" applyProtection="1">
      <alignment wrapText="1"/>
      <protection/>
    </xf>
    <xf numFmtId="165" fontId="8" fillId="0" borderId="14" xfId="33" applyNumberFormat="1" applyFont="1" applyBorder="1" applyAlignment="1" applyProtection="1">
      <alignment horizontal="right"/>
      <protection/>
    </xf>
    <xf numFmtId="164" fontId="8" fillId="33" borderId="21" xfId="33" applyFont="1" applyFill="1" applyBorder="1" applyAlignment="1" applyProtection="1">
      <alignment horizontal="right"/>
      <protection/>
    </xf>
    <xf numFmtId="164" fontId="7" fillId="33" borderId="22" xfId="33" applyFont="1" applyFill="1" applyBorder="1" applyAlignment="1" applyProtection="1">
      <alignment horizontal="right"/>
      <protection/>
    </xf>
    <xf numFmtId="165" fontId="7" fillId="33" borderId="15" xfId="33" applyNumberFormat="1" applyFont="1" applyFill="1" applyBorder="1" applyAlignment="1" applyProtection="1">
      <alignment/>
      <protection/>
    </xf>
    <xf numFmtId="165" fontId="8" fillId="33" borderId="16" xfId="33" applyNumberFormat="1" applyFont="1" applyFill="1" applyBorder="1" applyAlignment="1" applyProtection="1">
      <alignment horizontal="right"/>
      <protection/>
    </xf>
    <xf numFmtId="165" fontId="7" fillId="33" borderId="19" xfId="33" applyNumberFormat="1" applyFont="1" applyFill="1" applyBorder="1" applyAlignment="1" applyProtection="1">
      <alignment horizontal="right"/>
      <protection/>
    </xf>
    <xf numFmtId="165" fontId="7" fillId="33" borderId="11" xfId="33" applyNumberFormat="1" applyFont="1" applyFill="1" applyBorder="1" applyAlignment="1" applyProtection="1">
      <alignment horizontal="right"/>
      <protection/>
    </xf>
    <xf numFmtId="165" fontId="46" fillId="33" borderId="23" xfId="0" applyNumberFormat="1" applyFont="1" applyFill="1" applyBorder="1" applyAlignment="1">
      <alignment/>
    </xf>
    <xf numFmtId="165" fontId="46" fillId="33" borderId="13" xfId="0" applyNumberFormat="1" applyFont="1" applyFill="1" applyBorder="1" applyAlignment="1">
      <alignment/>
    </xf>
    <xf numFmtId="165" fontId="46" fillId="0" borderId="13" xfId="0" applyNumberFormat="1" applyFont="1" applyBorder="1" applyAlignment="1">
      <alignment horizontal="center" vertical="center"/>
    </xf>
    <xf numFmtId="165" fontId="46" fillId="0" borderId="23" xfId="0" applyNumberFormat="1" applyFont="1" applyBorder="1" applyAlignment="1">
      <alignment/>
    </xf>
    <xf numFmtId="165" fontId="46" fillId="0" borderId="13" xfId="0" applyNumberFormat="1" applyFont="1" applyBorder="1" applyAlignment="1">
      <alignment/>
    </xf>
    <xf numFmtId="0" fontId="7" fillId="0" borderId="13" xfId="0" applyFont="1" applyBorder="1" applyAlignment="1">
      <alignment horizontal="left" vertical="center" wrapText="1"/>
    </xf>
    <xf numFmtId="164" fontId="7" fillId="33" borderId="13" xfId="33" applyFont="1" applyFill="1" applyBorder="1" applyAlignment="1" applyProtection="1">
      <alignment horizontal="right"/>
      <protection/>
    </xf>
    <xf numFmtId="164" fontId="8" fillId="0" borderId="14" xfId="33" applyFont="1" applyBorder="1" applyAlignment="1" applyProtection="1">
      <alignment wrapText="1"/>
      <protection/>
    </xf>
    <xf numFmtId="0" fontId="45" fillId="0" borderId="24" xfId="0" applyFont="1" applyBorder="1" applyAlignment="1">
      <alignment horizontal="center" vertical="center"/>
    </xf>
    <xf numFmtId="4" fontId="45" fillId="0" borderId="24" xfId="0" applyNumberFormat="1" applyFont="1" applyBorder="1" applyAlignment="1">
      <alignment horizontal="center" vertical="center"/>
    </xf>
    <xf numFmtId="166" fontId="45" fillId="0" borderId="25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/>
    </xf>
    <xf numFmtId="0" fontId="45" fillId="0" borderId="27" xfId="0" applyFont="1" applyBorder="1" applyAlignment="1">
      <alignment horizontal="center"/>
    </xf>
    <xf numFmtId="0" fontId="45" fillId="0" borderId="28" xfId="0" applyFont="1" applyBorder="1" applyAlignment="1">
      <alignment horizontal="center"/>
    </xf>
    <xf numFmtId="0" fontId="47" fillId="0" borderId="29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wrapText="1"/>
    </xf>
    <xf numFmtId="0" fontId="45" fillId="0" borderId="23" xfId="0" applyFont="1" applyBorder="1" applyAlignment="1">
      <alignment horizont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14" fontId="45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top" wrapText="1"/>
    </xf>
    <xf numFmtId="0" fontId="45" fillId="0" borderId="28" xfId="0" applyFont="1" applyBorder="1" applyAlignment="1">
      <alignment horizontal="center" vertical="top" wrapText="1"/>
    </xf>
    <xf numFmtId="0" fontId="46" fillId="0" borderId="26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164" fontId="7" fillId="33" borderId="16" xfId="33" applyFont="1" applyFill="1" applyBorder="1" applyAlignment="1" applyProtection="1">
      <alignment horizontal="left" vertical="top" wrapText="1"/>
      <protection/>
    </xf>
    <xf numFmtId="164" fontId="7" fillId="33" borderId="18" xfId="33" applyFont="1" applyFill="1" applyBorder="1" applyAlignment="1" applyProtection="1">
      <alignment horizontal="left" vertical="top" wrapText="1"/>
      <protection/>
    </xf>
    <xf numFmtId="165" fontId="7" fillId="0" borderId="16" xfId="33" applyNumberFormat="1" applyFont="1" applyBorder="1" applyAlignment="1" applyProtection="1">
      <alignment horizontal="right" vertical="center"/>
      <protection/>
    </xf>
    <xf numFmtId="165" fontId="7" fillId="0" borderId="18" xfId="33" applyNumberFormat="1" applyFont="1" applyBorder="1" applyAlignment="1" applyProtection="1">
      <alignment horizontal="right" vertical="center"/>
      <protection/>
    </xf>
    <xf numFmtId="165" fontId="7" fillId="33" borderId="16" xfId="33" applyNumberFormat="1" applyFont="1" applyFill="1" applyBorder="1" applyAlignment="1" applyProtection="1">
      <alignment horizontal="right" vertical="center"/>
      <protection/>
    </xf>
    <xf numFmtId="0" fontId="0" fillId="33" borderId="18" xfId="0" applyFill="1" applyBorder="1" applyAlignment="1">
      <alignment horizontal="right" vertical="center"/>
    </xf>
    <xf numFmtId="0" fontId="0" fillId="33" borderId="15" xfId="0" applyFill="1" applyBorder="1" applyAlignment="1">
      <alignment horizontal="right" vertical="center"/>
    </xf>
    <xf numFmtId="164" fontId="7" fillId="33" borderId="16" xfId="33" applyFont="1" applyFill="1" applyBorder="1" applyAlignment="1" applyProtection="1">
      <alignment horizontal="right" vertical="center"/>
      <protection/>
    </xf>
    <xf numFmtId="164" fontId="7" fillId="33" borderId="18" xfId="33" applyFont="1" applyFill="1" applyBorder="1" applyAlignment="1" applyProtection="1">
      <alignment horizontal="right" vertical="center"/>
      <protection/>
    </xf>
    <xf numFmtId="0" fontId="48" fillId="0" borderId="30" xfId="0" applyFont="1" applyBorder="1" applyAlignment="1">
      <alignment horizontal="right"/>
    </xf>
    <xf numFmtId="0" fontId="45" fillId="0" borderId="26" xfId="0" applyFont="1" applyBorder="1" applyAlignment="1">
      <alignment horizontal="center" wrapText="1"/>
    </xf>
    <xf numFmtId="0" fontId="45" fillId="0" borderId="27" xfId="0" applyFont="1" applyBorder="1" applyAlignment="1">
      <alignment horizontal="center" wrapText="1"/>
    </xf>
    <xf numFmtId="0" fontId="45" fillId="0" borderId="28" xfId="0" applyFont="1" applyBorder="1" applyAlignment="1">
      <alignment horizontal="center" wrapText="1"/>
    </xf>
    <xf numFmtId="0" fontId="45" fillId="0" borderId="31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cel Built-in Excel Built-in Excel Built-in Excel Built-in Excel Built-in Excel Built-in Exce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tabSelected="1" zoomScale="90" zoomScaleNormal="90" zoomScalePageLayoutView="0" workbookViewId="0" topLeftCell="A94">
      <selection activeCell="G113" sqref="G113"/>
    </sheetView>
  </sheetViews>
  <sheetFormatPr defaultColWidth="9.140625" defaultRowHeight="15"/>
  <cols>
    <col min="1" max="1" width="48.421875" style="0" customWidth="1"/>
    <col min="2" max="2" width="38.421875" style="0" customWidth="1"/>
    <col min="3" max="3" width="19.28125" style="0" customWidth="1"/>
    <col min="4" max="4" width="20.7109375" style="0" customWidth="1"/>
    <col min="5" max="5" width="5.00390625" style="0" customWidth="1"/>
    <col min="6" max="6" width="2.421875" style="0" customWidth="1"/>
  </cols>
  <sheetData>
    <row r="1" spans="1:14" s="4" customFormat="1" ht="78.75" customHeight="1">
      <c r="A1" s="59" t="s">
        <v>76</v>
      </c>
      <c r="B1" s="59"/>
      <c r="C1" s="59"/>
      <c r="D1" s="59"/>
      <c r="E1" s="3"/>
      <c r="F1" s="3"/>
      <c r="G1" s="68" t="s">
        <v>73</v>
      </c>
      <c r="H1" s="69"/>
      <c r="I1" s="69"/>
      <c r="J1" s="69"/>
      <c r="K1" s="3"/>
      <c r="L1" s="3"/>
      <c r="M1" s="3"/>
      <c r="N1" s="3"/>
    </row>
    <row r="2" spans="1:14" s="4" customFormat="1" ht="51.75" customHeight="1">
      <c r="A2" s="59" t="s">
        <v>69</v>
      </c>
      <c r="B2" s="59"/>
      <c r="C2" s="59"/>
      <c r="D2" s="59"/>
      <c r="E2" s="3"/>
      <c r="F2" s="3"/>
      <c r="G2" s="3"/>
      <c r="H2" s="3"/>
      <c r="I2" s="3"/>
      <c r="J2" s="3"/>
      <c r="K2" s="3"/>
      <c r="L2" s="3"/>
      <c r="M2" s="3"/>
      <c r="N2" s="3"/>
    </row>
    <row r="3" spans="1:4" ht="51.75" customHeight="1">
      <c r="A3" s="20" t="s">
        <v>59</v>
      </c>
      <c r="B3" s="20" t="s">
        <v>60</v>
      </c>
      <c r="C3" s="70" t="s">
        <v>61</v>
      </c>
      <c r="D3" s="71"/>
    </row>
    <row r="4" spans="1:4" ht="67.5" customHeight="1">
      <c r="A4" s="21" t="s">
        <v>62</v>
      </c>
      <c r="B4" s="22">
        <v>388</v>
      </c>
      <c r="C4" s="72">
        <v>3176</v>
      </c>
      <c r="D4" s="73"/>
    </row>
    <row r="6" spans="1:14" ht="84" customHeight="1">
      <c r="A6" s="63" t="s">
        <v>70</v>
      </c>
      <c r="B6" s="63"/>
      <c r="C6" s="63"/>
      <c r="D6" s="63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">
      <c r="A7" s="64" t="s">
        <v>0</v>
      </c>
      <c r="B7" s="64" t="s">
        <v>1</v>
      </c>
      <c r="C7" s="64" t="s">
        <v>2</v>
      </c>
      <c r="D7" s="66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5" customFormat="1" ht="39" customHeight="1">
      <c r="A8" s="65"/>
      <c r="B8" s="65"/>
      <c r="C8" s="65"/>
      <c r="D8" s="67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7" customFormat="1" ht="37.5">
      <c r="A9" s="23" t="s">
        <v>56</v>
      </c>
      <c r="B9" s="26">
        <f>B43</f>
        <v>110214.98999999998</v>
      </c>
      <c r="C9" s="26">
        <f>SUM(C43)</f>
        <v>7450.655999999999</v>
      </c>
      <c r="D9" s="24">
        <f>ROUND((C9*100)/B9,2)</f>
        <v>6.76</v>
      </c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s="7" customFormat="1" ht="37.5">
      <c r="A10" s="23" t="s">
        <v>4</v>
      </c>
      <c r="B10" s="26">
        <f>B53</f>
        <v>6185.75</v>
      </c>
      <c r="C10" s="26">
        <f>SUM(C53)</f>
        <v>3336.081</v>
      </c>
      <c r="D10" s="24">
        <f>ROUND((C10*100)/B10,2)</f>
        <v>53.93</v>
      </c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s="7" customFormat="1" ht="37.5">
      <c r="A11" s="23" t="s">
        <v>34</v>
      </c>
      <c r="B11" s="26">
        <f>B65</f>
        <v>355.475</v>
      </c>
      <c r="C11" s="26">
        <f>SUM(C65)</f>
        <v>17.105</v>
      </c>
      <c r="D11" s="24">
        <f>ROUND((C11*100)/B11,2)</f>
        <v>4.81</v>
      </c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s="7" customFormat="1" ht="37.5">
      <c r="A12" s="23" t="s">
        <v>5</v>
      </c>
      <c r="B12" s="26">
        <f>B85</f>
        <v>1589.6200000000001</v>
      </c>
      <c r="C12" s="26">
        <f>SUM(C85)</f>
        <v>514.437</v>
      </c>
      <c r="D12" s="24">
        <f>ROUND((C12*100)/B12,2)</f>
        <v>32.36</v>
      </c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s="7" customFormat="1" ht="37.5">
      <c r="A13" s="23" t="s">
        <v>6</v>
      </c>
      <c r="B13" s="26">
        <f>B108</f>
        <v>3096.1749999999997</v>
      </c>
      <c r="C13" s="26">
        <f>SUM(C108)</f>
        <v>887.3729999999999</v>
      </c>
      <c r="D13" s="24">
        <f>ROUND((C13*100)/B13,2)</f>
        <v>28.66</v>
      </c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s="7" customFormat="1" ht="45.75" customHeight="1">
      <c r="A14" s="25" t="s">
        <v>7</v>
      </c>
      <c r="B14" s="50">
        <f>SUM(B9:B13)</f>
        <v>121442.00999999998</v>
      </c>
      <c r="C14" s="50">
        <f>SUM(C9:C13)</f>
        <v>12205.651999999998</v>
      </c>
      <c r="D14" s="22">
        <f>ROUND((C14*100)/B14,2)</f>
        <v>10.05</v>
      </c>
      <c r="E14" s="6"/>
      <c r="F14" s="6"/>
      <c r="G14" s="6"/>
      <c r="H14" s="6"/>
      <c r="I14" s="6"/>
      <c r="J14" s="6"/>
      <c r="K14" s="6"/>
      <c r="L14" s="6"/>
      <c r="M14" s="6"/>
      <c r="N14" s="6"/>
    </row>
    <row r="17" spans="1:14" s="4" customFormat="1" ht="51.75" customHeight="1">
      <c r="A17" s="59" t="s">
        <v>71</v>
      </c>
      <c r="B17" s="59"/>
      <c r="C17" s="59"/>
      <c r="D17" s="59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4" ht="20.25">
      <c r="A18" s="83" t="s">
        <v>12</v>
      </c>
      <c r="B18" s="83"/>
      <c r="C18" s="83"/>
      <c r="D18" s="83"/>
    </row>
    <row r="19" spans="1:4" s="5" customFormat="1" ht="18.75">
      <c r="A19" s="66" t="s">
        <v>8</v>
      </c>
      <c r="B19" s="84" t="s">
        <v>74</v>
      </c>
      <c r="C19" s="85"/>
      <c r="D19" s="86"/>
    </row>
    <row r="20" spans="1:4" s="5" customFormat="1" ht="15">
      <c r="A20" s="87"/>
      <c r="B20" s="66" t="s">
        <v>9</v>
      </c>
      <c r="C20" s="64" t="s">
        <v>10</v>
      </c>
      <c r="D20" s="66" t="s">
        <v>11</v>
      </c>
    </row>
    <row r="21" spans="1:4" s="5" customFormat="1" ht="32.25" customHeight="1">
      <c r="A21" s="88"/>
      <c r="B21" s="88"/>
      <c r="C21" s="65"/>
      <c r="D21" s="88"/>
    </row>
    <row r="22" spans="1:4" ht="18.75">
      <c r="A22" s="60" t="s">
        <v>57</v>
      </c>
      <c r="B22" s="61"/>
      <c r="C22" s="61"/>
      <c r="D22" s="62"/>
    </row>
    <row r="23" spans="1:4" ht="18.75" customHeight="1">
      <c r="A23" s="27" t="s">
        <v>13</v>
      </c>
      <c r="B23" s="28">
        <v>7191.97</v>
      </c>
      <c r="C23" s="44">
        <v>0</v>
      </c>
      <c r="D23" s="29">
        <f>ROUND((C23*100)/B23,2)</f>
        <v>0</v>
      </c>
    </row>
    <row r="24" spans="1:4" ht="18.75" customHeight="1">
      <c r="A24" s="8" t="s">
        <v>14</v>
      </c>
      <c r="B24" s="10">
        <v>4097.07</v>
      </c>
      <c r="C24" s="44">
        <v>0</v>
      </c>
      <c r="D24" s="13">
        <f aca="true" t="shared" si="0" ref="D24:D41">ROUND((C24*100)/B24,2)</f>
        <v>0</v>
      </c>
    </row>
    <row r="25" spans="1:4" ht="18.75" customHeight="1">
      <c r="A25" s="8" t="s">
        <v>15</v>
      </c>
      <c r="B25" s="10">
        <v>2897.13</v>
      </c>
      <c r="C25" s="44">
        <v>0</v>
      </c>
      <c r="D25" s="13">
        <f t="shared" si="0"/>
        <v>0</v>
      </c>
    </row>
    <row r="26" spans="1:4" ht="18.75">
      <c r="A26" s="8" t="s">
        <v>16</v>
      </c>
      <c r="B26" s="10">
        <v>9793.2</v>
      </c>
      <c r="C26" s="44">
        <v>0</v>
      </c>
      <c r="D26" s="13">
        <f t="shared" si="0"/>
        <v>0</v>
      </c>
    </row>
    <row r="27" spans="1:4" ht="18.75">
      <c r="A27" s="8" t="s">
        <v>17</v>
      </c>
      <c r="B27" s="10">
        <v>79.05</v>
      </c>
      <c r="C27" s="44">
        <v>0</v>
      </c>
      <c r="D27" s="13">
        <f t="shared" si="0"/>
        <v>0</v>
      </c>
    </row>
    <row r="28" spans="1:4" ht="18.75">
      <c r="A28" s="8" t="s">
        <v>18</v>
      </c>
      <c r="B28" s="10">
        <v>56559.3</v>
      </c>
      <c r="C28" s="44">
        <v>187.299</v>
      </c>
      <c r="D28" s="13">
        <f t="shared" si="0"/>
        <v>0.33</v>
      </c>
    </row>
    <row r="29" spans="1:4" ht="18.75">
      <c r="A29" s="9" t="s">
        <v>19</v>
      </c>
      <c r="B29" s="11">
        <v>2595.87</v>
      </c>
      <c r="C29" s="44">
        <v>0</v>
      </c>
      <c r="D29" s="13">
        <f t="shared" si="0"/>
        <v>0</v>
      </c>
    </row>
    <row r="30" spans="1:4" ht="18.75">
      <c r="A30" s="8" t="s">
        <v>20</v>
      </c>
      <c r="B30" s="10">
        <v>6998.45</v>
      </c>
      <c r="C30" s="44">
        <v>0</v>
      </c>
      <c r="D30" s="13">
        <f t="shared" si="0"/>
        <v>0</v>
      </c>
    </row>
    <row r="31" spans="1:4" ht="18.75">
      <c r="A31" s="8" t="s">
        <v>21</v>
      </c>
      <c r="B31" s="10">
        <v>1986</v>
      </c>
      <c r="C31" s="44">
        <v>270.148</v>
      </c>
      <c r="D31" s="13">
        <f t="shared" si="0"/>
        <v>13.6</v>
      </c>
    </row>
    <row r="32" spans="1:4" ht="18.75">
      <c r="A32" s="8" t="s">
        <v>22</v>
      </c>
      <c r="B32" s="10">
        <v>17.8</v>
      </c>
      <c r="C32" s="44">
        <v>3.995</v>
      </c>
      <c r="D32" s="13">
        <f t="shared" si="0"/>
        <v>22.44</v>
      </c>
    </row>
    <row r="33" spans="1:4" ht="18.75">
      <c r="A33" s="8" t="s">
        <v>23</v>
      </c>
      <c r="B33" s="10">
        <v>68.2</v>
      </c>
      <c r="C33" s="44">
        <v>13.866</v>
      </c>
      <c r="D33" s="13">
        <f>ROUND((C33*100)/B33,2)</f>
        <v>20.33</v>
      </c>
    </row>
    <row r="34" spans="1:4" ht="18.75">
      <c r="A34" s="8" t="s">
        <v>24</v>
      </c>
      <c r="B34" s="10">
        <v>113.54</v>
      </c>
      <c r="C34" s="44">
        <v>68.267</v>
      </c>
      <c r="D34" s="13">
        <f t="shared" si="0"/>
        <v>60.13</v>
      </c>
    </row>
    <row r="35" spans="1:4" ht="18.75">
      <c r="A35" s="8" t="s">
        <v>25</v>
      </c>
      <c r="B35" s="10">
        <v>1836.65</v>
      </c>
      <c r="C35" s="44">
        <v>579.333</v>
      </c>
      <c r="D35" s="13">
        <f t="shared" si="0"/>
        <v>31.54</v>
      </c>
    </row>
    <row r="36" spans="1:4" ht="18.75">
      <c r="A36" s="8" t="s">
        <v>26</v>
      </c>
      <c r="B36" s="10">
        <v>48.95</v>
      </c>
      <c r="C36" s="44">
        <v>4.005</v>
      </c>
      <c r="D36" s="13">
        <f t="shared" si="0"/>
        <v>8.18</v>
      </c>
    </row>
    <row r="37" spans="1:4" ht="18.75">
      <c r="A37" s="8" t="s">
        <v>27</v>
      </c>
      <c r="B37" s="10">
        <v>39.29</v>
      </c>
      <c r="C37" s="44">
        <v>0</v>
      </c>
      <c r="D37" s="13">
        <f t="shared" si="0"/>
        <v>0</v>
      </c>
    </row>
    <row r="38" spans="1:4" ht="18.75">
      <c r="A38" s="8" t="s">
        <v>28</v>
      </c>
      <c r="B38" s="10">
        <v>45.2</v>
      </c>
      <c r="C38" s="44">
        <v>5.282</v>
      </c>
      <c r="D38" s="13">
        <f t="shared" si="0"/>
        <v>11.69</v>
      </c>
    </row>
    <row r="39" spans="1:4" ht="18.75">
      <c r="A39" s="8" t="s">
        <v>29</v>
      </c>
      <c r="B39" s="10">
        <v>8785.4</v>
      </c>
      <c r="C39" s="44">
        <v>3043.977</v>
      </c>
      <c r="D39" s="13">
        <f t="shared" si="0"/>
        <v>34.65</v>
      </c>
    </row>
    <row r="40" spans="1:4" ht="18.75">
      <c r="A40" s="8" t="s">
        <v>30</v>
      </c>
      <c r="B40" s="10">
        <v>5974.85</v>
      </c>
      <c r="C40" s="44">
        <v>2506.183</v>
      </c>
      <c r="D40" s="13">
        <f t="shared" si="0"/>
        <v>41.95</v>
      </c>
    </row>
    <row r="41" spans="1:4" ht="18.75">
      <c r="A41" s="8" t="s">
        <v>31</v>
      </c>
      <c r="B41" s="10">
        <v>1067.1</v>
      </c>
      <c r="C41" s="44">
        <v>664.083</v>
      </c>
      <c r="D41" s="13">
        <f t="shared" si="0"/>
        <v>62.23</v>
      </c>
    </row>
    <row r="42" spans="1:4" ht="18.75">
      <c r="A42" s="8" t="s">
        <v>32</v>
      </c>
      <c r="B42" s="12">
        <v>19.97</v>
      </c>
      <c r="C42" s="44">
        <v>104.218</v>
      </c>
      <c r="D42" s="13">
        <f>ROUND((C42*100)/B42,2)</f>
        <v>521.87</v>
      </c>
    </row>
    <row r="43" spans="1:4" s="14" customFormat="1" ht="33.75" customHeight="1">
      <c r="A43" s="30" t="s">
        <v>33</v>
      </c>
      <c r="B43" s="31">
        <f>SUM(B23:B42)</f>
        <v>110214.98999999998</v>
      </c>
      <c r="C43" s="45">
        <f>SUM(C23:C42)</f>
        <v>7450.655999999999</v>
      </c>
      <c r="D43" s="32">
        <f>ROUND((C43*100)/B43,2)</f>
        <v>6.76</v>
      </c>
    </row>
    <row r="44" spans="1:4" ht="18.75">
      <c r="A44" s="60" t="s">
        <v>4</v>
      </c>
      <c r="B44" s="61"/>
      <c r="C44" s="61"/>
      <c r="D44" s="62"/>
    </row>
    <row r="45" spans="1:4" ht="18.75">
      <c r="A45" s="33" t="s">
        <v>68</v>
      </c>
      <c r="B45" s="34">
        <v>61</v>
      </c>
      <c r="C45" s="46">
        <v>0</v>
      </c>
      <c r="D45" s="29">
        <f>ROUND((C45*100)/B45,2)</f>
        <v>0</v>
      </c>
    </row>
    <row r="46" spans="1:4" ht="18.75">
      <c r="A46" s="18" t="s">
        <v>21</v>
      </c>
      <c r="B46" s="12">
        <v>196.75</v>
      </c>
      <c r="C46" s="47">
        <v>19.915</v>
      </c>
      <c r="D46" s="13">
        <f>ROUND((C46*100)/B46,2)</f>
        <v>10.12</v>
      </c>
    </row>
    <row r="47" spans="1:4" ht="14.25" customHeight="1">
      <c r="A47" s="74" t="s">
        <v>58</v>
      </c>
      <c r="B47" s="76">
        <v>5928</v>
      </c>
      <c r="C47" s="78">
        <v>3316.166</v>
      </c>
      <c r="D47" s="81">
        <f>ROUND((C47*100)/B47,2)</f>
        <v>55.94</v>
      </c>
    </row>
    <row r="48" spans="1:4" ht="18.75" customHeight="1" hidden="1">
      <c r="A48" s="75"/>
      <c r="B48" s="77"/>
      <c r="C48" s="79"/>
      <c r="D48" s="82" t="e">
        <f>ROUND((C48*100)/B48,2)</f>
        <v>#DIV/0!</v>
      </c>
    </row>
    <row r="49" spans="1:4" ht="18.75" customHeight="1" hidden="1">
      <c r="A49" s="75"/>
      <c r="B49" s="77"/>
      <c r="C49" s="79"/>
      <c r="D49" s="82" t="e">
        <f>ROUND((C49*100)/B49,2)</f>
        <v>#DIV/0!</v>
      </c>
    </row>
    <row r="50" spans="1:4" ht="18.75" customHeight="1" hidden="1">
      <c r="A50" s="75"/>
      <c r="B50" s="77"/>
      <c r="C50" s="79"/>
      <c r="D50" s="82" t="e">
        <f>ROUND((C50*100)/B50,2)</f>
        <v>#DIV/0!</v>
      </c>
    </row>
    <row r="51" spans="1:4" ht="18.75" customHeight="1" hidden="1">
      <c r="A51" s="75"/>
      <c r="B51" s="77"/>
      <c r="C51" s="79"/>
      <c r="D51" s="82" t="e">
        <f>ROUND((C51*100)/B51,2)</f>
        <v>#DIV/0!</v>
      </c>
    </row>
    <row r="52" spans="1:4" ht="63" customHeight="1">
      <c r="A52" s="75"/>
      <c r="B52" s="77"/>
      <c r="C52" s="80"/>
      <c r="D52" s="82" t="e">
        <f>ROUND((C52*100)/B52,2)</f>
        <v>#DIV/0!</v>
      </c>
    </row>
    <row r="53" spans="1:4" s="14" customFormat="1" ht="33.75" customHeight="1">
      <c r="A53" s="35" t="s">
        <v>33</v>
      </c>
      <c r="B53" s="31">
        <f>SUM(B45:B52)</f>
        <v>6185.75</v>
      </c>
      <c r="C53" s="45">
        <f>SUM(C45:C52)</f>
        <v>3336.081</v>
      </c>
      <c r="D53" s="36">
        <f>ROUND((C53*100)/B53,2)</f>
        <v>53.93</v>
      </c>
    </row>
    <row r="54" spans="1:4" ht="18.75">
      <c r="A54" s="60" t="s">
        <v>34</v>
      </c>
      <c r="B54" s="61"/>
      <c r="C54" s="61"/>
      <c r="D54" s="62"/>
    </row>
    <row r="55" spans="1:4" ht="18.75">
      <c r="A55" s="27" t="s">
        <v>63</v>
      </c>
      <c r="B55" s="51">
        <v>7.65</v>
      </c>
      <c r="C55" s="37">
        <v>0.635</v>
      </c>
      <c r="D55" s="29">
        <f>ROUND((C55*100)/B55,2)</f>
        <v>8.3</v>
      </c>
    </row>
    <row r="56" spans="1:4" ht="18.75">
      <c r="A56" s="8" t="s">
        <v>64</v>
      </c>
      <c r="B56" s="52">
        <v>74.5</v>
      </c>
      <c r="C56" s="37">
        <v>3.42</v>
      </c>
      <c r="D56" s="13">
        <f aca="true" t="shared" si="1" ref="D56:D64">ROUND((C56*100)/B56,2)</f>
        <v>4.59</v>
      </c>
    </row>
    <row r="57" spans="1:4" ht="18.75">
      <c r="A57" s="8" t="s">
        <v>54</v>
      </c>
      <c r="B57" s="52">
        <v>2.3</v>
      </c>
      <c r="C57" s="37">
        <v>0.54</v>
      </c>
      <c r="D57" s="13">
        <f t="shared" si="1"/>
        <v>23.48</v>
      </c>
    </row>
    <row r="58" spans="1:4" ht="18.75">
      <c r="A58" s="8" t="s">
        <v>65</v>
      </c>
      <c r="B58" s="52">
        <v>41.25</v>
      </c>
      <c r="C58" s="37">
        <v>2.81</v>
      </c>
      <c r="D58" s="13">
        <f t="shared" si="1"/>
        <v>6.81</v>
      </c>
    </row>
    <row r="59" spans="1:4" ht="18.75">
      <c r="A59" s="8" t="s">
        <v>35</v>
      </c>
      <c r="B59" s="52">
        <v>15.2</v>
      </c>
      <c r="C59" s="37">
        <v>0.81</v>
      </c>
      <c r="D59" s="13">
        <f t="shared" si="1"/>
        <v>5.33</v>
      </c>
    </row>
    <row r="60" spans="1:4" ht="18.75">
      <c r="A60" s="8" t="s">
        <v>23</v>
      </c>
      <c r="B60" s="52">
        <v>0.45</v>
      </c>
      <c r="C60" s="37">
        <v>0</v>
      </c>
      <c r="D60" s="13">
        <f t="shared" si="1"/>
        <v>0</v>
      </c>
    </row>
    <row r="61" spans="1:4" ht="18.75">
      <c r="A61" s="8" t="s">
        <v>25</v>
      </c>
      <c r="B61" s="52">
        <v>47.25</v>
      </c>
      <c r="C61" s="37">
        <v>1.71</v>
      </c>
      <c r="D61" s="13">
        <f t="shared" si="1"/>
        <v>3.62</v>
      </c>
    </row>
    <row r="62" spans="1:4" ht="18.75">
      <c r="A62" s="8" t="s">
        <v>30</v>
      </c>
      <c r="B62" s="52">
        <v>161.175</v>
      </c>
      <c r="C62" s="37">
        <v>7.01</v>
      </c>
      <c r="D62" s="13">
        <f t="shared" si="1"/>
        <v>4.35</v>
      </c>
    </row>
    <row r="63" spans="1:4" ht="18.75">
      <c r="A63" s="8" t="s">
        <v>31</v>
      </c>
      <c r="B63" s="52">
        <v>1.98</v>
      </c>
      <c r="C63" s="37">
        <v>0.11</v>
      </c>
      <c r="D63" s="13">
        <f t="shared" si="1"/>
        <v>5.56</v>
      </c>
    </row>
    <row r="64" spans="1:4" ht="37.5">
      <c r="A64" s="19" t="s">
        <v>55</v>
      </c>
      <c r="B64" s="52">
        <v>3.72</v>
      </c>
      <c r="C64" s="37">
        <v>0.06</v>
      </c>
      <c r="D64" s="13">
        <f t="shared" si="1"/>
        <v>1.61</v>
      </c>
    </row>
    <row r="65" spans="1:4" s="14" customFormat="1" ht="33.75" customHeight="1">
      <c r="A65" s="30" t="s">
        <v>33</v>
      </c>
      <c r="B65" s="31">
        <f>SUM(B55:B64)</f>
        <v>355.475</v>
      </c>
      <c r="C65" s="31">
        <f>SUM(C55:C64)</f>
        <v>17.105</v>
      </c>
      <c r="D65" s="38">
        <f>ROUND((C65*100)/B65,2)</f>
        <v>4.81</v>
      </c>
    </row>
    <row r="66" spans="1:4" ht="18.75">
      <c r="A66" s="60" t="s">
        <v>5</v>
      </c>
      <c r="B66" s="61"/>
      <c r="C66" s="61"/>
      <c r="D66" s="62"/>
    </row>
    <row r="67" spans="1:4" ht="18.75">
      <c r="A67" s="39" t="s">
        <v>36</v>
      </c>
      <c r="B67" s="51">
        <v>201.15</v>
      </c>
      <c r="C67" s="48">
        <v>60.416</v>
      </c>
      <c r="D67" s="29">
        <f aca="true" t="shared" si="2" ref="D67:D107">ROUND((C67*100)/B67,2)</f>
        <v>30.04</v>
      </c>
    </row>
    <row r="68" spans="1:4" ht="18.75">
      <c r="A68" s="15" t="s">
        <v>37</v>
      </c>
      <c r="B68" s="52">
        <v>7</v>
      </c>
      <c r="C68" s="49">
        <v>2.486</v>
      </c>
      <c r="D68" s="13">
        <f t="shared" si="2"/>
        <v>35.51</v>
      </c>
    </row>
    <row r="69" spans="1:4" ht="18.75">
      <c r="A69" s="15" t="s">
        <v>38</v>
      </c>
      <c r="B69" s="52">
        <v>310.82</v>
      </c>
      <c r="C69" s="49">
        <v>103.841</v>
      </c>
      <c r="D69" s="13">
        <f t="shared" si="2"/>
        <v>33.41</v>
      </c>
    </row>
    <row r="70" spans="1:4" ht="18.75">
      <c r="A70" s="15" t="s">
        <v>66</v>
      </c>
      <c r="B70" s="52">
        <v>100</v>
      </c>
      <c r="C70" s="49">
        <v>47.666</v>
      </c>
      <c r="D70" s="13">
        <f t="shared" si="2"/>
        <v>47.67</v>
      </c>
    </row>
    <row r="71" spans="1:4" ht="18.75">
      <c r="A71" s="15" t="s">
        <v>39</v>
      </c>
      <c r="B71" s="52">
        <v>45</v>
      </c>
      <c r="C71" s="49">
        <v>11.377</v>
      </c>
      <c r="D71" s="13">
        <f t="shared" si="2"/>
        <v>25.28</v>
      </c>
    </row>
    <row r="72" spans="1:4" ht="18.75">
      <c r="A72" s="15" t="s">
        <v>40</v>
      </c>
      <c r="B72" s="52">
        <v>25</v>
      </c>
      <c r="C72" s="49">
        <v>8.218</v>
      </c>
      <c r="D72" s="13">
        <f t="shared" si="2"/>
        <v>32.87</v>
      </c>
    </row>
    <row r="73" spans="1:4" ht="18.75">
      <c r="A73" s="15" t="s">
        <v>41</v>
      </c>
      <c r="B73" s="52">
        <v>10</v>
      </c>
      <c r="C73" s="49">
        <v>4.614</v>
      </c>
      <c r="D73" s="13">
        <f t="shared" si="2"/>
        <v>46.14</v>
      </c>
    </row>
    <row r="74" spans="1:4" ht="18.75">
      <c r="A74" s="15" t="s">
        <v>42</v>
      </c>
      <c r="B74" s="52">
        <v>85.39</v>
      </c>
      <c r="C74" s="49">
        <v>31.895</v>
      </c>
      <c r="D74" s="13">
        <f t="shared" si="2"/>
        <v>37.35</v>
      </c>
    </row>
    <row r="75" spans="1:4" ht="18.75">
      <c r="A75" s="15" t="s">
        <v>43</v>
      </c>
      <c r="B75" s="52">
        <v>195.46</v>
      </c>
      <c r="C75" s="49">
        <v>56.994</v>
      </c>
      <c r="D75" s="13">
        <f t="shared" si="2"/>
        <v>29.16</v>
      </c>
    </row>
    <row r="76" spans="1:4" ht="18.75">
      <c r="A76" s="15" t="s">
        <v>44</v>
      </c>
      <c r="B76" s="52">
        <v>5</v>
      </c>
      <c r="C76" s="49">
        <v>0.183</v>
      </c>
      <c r="D76" s="13">
        <f t="shared" si="2"/>
        <v>3.66</v>
      </c>
    </row>
    <row r="77" spans="1:4" ht="18.75">
      <c r="A77" s="15" t="s">
        <v>45</v>
      </c>
      <c r="B77" s="52">
        <v>215</v>
      </c>
      <c r="C77" s="49">
        <v>69.739</v>
      </c>
      <c r="D77" s="13">
        <f t="shared" si="2"/>
        <v>32.44</v>
      </c>
    </row>
    <row r="78" spans="1:4" ht="18.75">
      <c r="A78" s="15" t="s">
        <v>46</v>
      </c>
      <c r="B78" s="52">
        <v>79.54</v>
      </c>
      <c r="C78" s="49">
        <v>27.907</v>
      </c>
      <c r="D78" s="13">
        <f t="shared" si="2"/>
        <v>35.09</v>
      </c>
    </row>
    <row r="79" spans="1:4" ht="18.75">
      <c r="A79" s="15" t="s">
        <v>47</v>
      </c>
      <c r="B79" s="52">
        <v>168.52</v>
      </c>
      <c r="C79" s="49">
        <v>65.002</v>
      </c>
      <c r="D79" s="13">
        <f t="shared" si="2"/>
        <v>38.57</v>
      </c>
    </row>
    <row r="80" spans="1:4" ht="18.75">
      <c r="A80" s="15" t="s">
        <v>21</v>
      </c>
      <c r="B80" s="52">
        <v>45</v>
      </c>
      <c r="C80" s="49">
        <v>11.966</v>
      </c>
      <c r="D80" s="13">
        <f t="shared" si="2"/>
        <v>26.59</v>
      </c>
    </row>
    <row r="81" spans="1:4" ht="18.75">
      <c r="A81" s="15" t="s">
        <v>48</v>
      </c>
      <c r="B81" s="52">
        <v>5</v>
      </c>
      <c r="C81" s="49">
        <v>1.384</v>
      </c>
      <c r="D81" s="13">
        <f t="shared" si="2"/>
        <v>27.68</v>
      </c>
    </row>
    <row r="82" spans="1:4" ht="18.75">
      <c r="A82" s="15" t="s">
        <v>49</v>
      </c>
      <c r="B82" s="52">
        <v>15</v>
      </c>
      <c r="C82" s="49">
        <v>1.919</v>
      </c>
      <c r="D82" s="13">
        <f t="shared" si="2"/>
        <v>12.79</v>
      </c>
    </row>
    <row r="83" spans="1:4" ht="18.75">
      <c r="A83" s="15" t="s">
        <v>67</v>
      </c>
      <c r="B83" s="52">
        <v>25</v>
      </c>
      <c r="C83" s="49">
        <v>4.012</v>
      </c>
      <c r="D83" s="13">
        <f t="shared" si="2"/>
        <v>16.05</v>
      </c>
    </row>
    <row r="84" spans="1:4" ht="18.75">
      <c r="A84" s="15" t="s">
        <v>72</v>
      </c>
      <c r="B84" s="52">
        <v>51.74</v>
      </c>
      <c r="C84" s="49">
        <v>4.818</v>
      </c>
      <c r="D84" s="13">
        <f t="shared" si="2"/>
        <v>9.31</v>
      </c>
    </row>
    <row r="85" spans="1:4" s="14" customFormat="1" ht="33.75" customHeight="1">
      <c r="A85" s="40" t="s">
        <v>33</v>
      </c>
      <c r="B85" s="41">
        <f>SUM(B67:B84)</f>
        <v>1589.6200000000001</v>
      </c>
      <c r="C85" s="41">
        <f>SUM(C67:C84)</f>
        <v>514.437</v>
      </c>
      <c r="D85" s="42">
        <f>ROUND((C85*100)/B85,2)</f>
        <v>32.36</v>
      </c>
    </row>
    <row r="86" spans="1:4" ht="18.75">
      <c r="A86" s="60" t="s">
        <v>6</v>
      </c>
      <c r="B86" s="61"/>
      <c r="C86" s="61"/>
      <c r="D86" s="62"/>
    </row>
    <row r="87" spans="1:4" ht="18.75">
      <c r="A87" s="53" t="s">
        <v>36</v>
      </c>
      <c r="B87" s="52">
        <v>492.47</v>
      </c>
      <c r="C87" s="49">
        <v>140.919</v>
      </c>
      <c r="D87" s="54">
        <f t="shared" si="2"/>
        <v>28.61</v>
      </c>
    </row>
    <row r="88" spans="1:4" ht="18.75">
      <c r="A88" s="39" t="s">
        <v>37</v>
      </c>
      <c r="B88" s="51">
        <v>25.825</v>
      </c>
      <c r="C88" s="48">
        <v>3.462</v>
      </c>
      <c r="D88" s="43">
        <f t="shared" si="2"/>
        <v>13.41</v>
      </c>
    </row>
    <row r="89" spans="1:4" ht="18.75">
      <c r="A89" s="15" t="s">
        <v>38</v>
      </c>
      <c r="B89" s="52">
        <v>458.82</v>
      </c>
      <c r="C89" s="49">
        <v>122.626</v>
      </c>
      <c r="D89" s="17">
        <f t="shared" si="2"/>
        <v>26.73</v>
      </c>
    </row>
    <row r="90" spans="1:4" ht="18.75">
      <c r="A90" s="15" t="s">
        <v>66</v>
      </c>
      <c r="B90" s="52">
        <v>74.9</v>
      </c>
      <c r="C90" s="49">
        <v>23.452</v>
      </c>
      <c r="D90" s="17">
        <f t="shared" si="2"/>
        <v>31.31</v>
      </c>
    </row>
    <row r="91" spans="1:4" ht="18.75">
      <c r="A91" s="15" t="s">
        <v>39</v>
      </c>
      <c r="B91" s="52">
        <v>57.87</v>
      </c>
      <c r="C91" s="49">
        <v>17.751</v>
      </c>
      <c r="D91" s="17">
        <f t="shared" si="2"/>
        <v>30.67</v>
      </c>
    </row>
    <row r="92" spans="1:4" ht="18.75">
      <c r="A92" s="15" t="s">
        <v>40</v>
      </c>
      <c r="B92" s="52">
        <v>80.82</v>
      </c>
      <c r="C92" s="49">
        <v>23.065</v>
      </c>
      <c r="D92" s="17">
        <f t="shared" si="2"/>
        <v>28.54</v>
      </c>
    </row>
    <row r="93" spans="1:4" ht="18.75">
      <c r="A93" s="15" t="s">
        <v>41</v>
      </c>
      <c r="B93" s="52">
        <v>20.83</v>
      </c>
      <c r="C93" s="49">
        <v>1.697</v>
      </c>
      <c r="D93" s="17">
        <f t="shared" si="2"/>
        <v>8.15</v>
      </c>
    </row>
    <row r="94" spans="1:4" ht="18.75">
      <c r="A94" s="15" t="s">
        <v>42</v>
      </c>
      <c r="B94" s="52">
        <v>148.82</v>
      </c>
      <c r="C94" s="49">
        <v>22.762</v>
      </c>
      <c r="D94" s="17">
        <f t="shared" si="2"/>
        <v>15.29</v>
      </c>
    </row>
    <row r="95" spans="1:4" ht="18.75">
      <c r="A95" s="15" t="s">
        <v>43</v>
      </c>
      <c r="B95" s="52">
        <v>615.31</v>
      </c>
      <c r="C95" s="49">
        <v>176.783</v>
      </c>
      <c r="D95" s="17">
        <f t="shared" si="2"/>
        <v>28.73</v>
      </c>
    </row>
    <row r="96" spans="1:4" ht="18.75">
      <c r="A96" s="15" t="s">
        <v>44</v>
      </c>
      <c r="B96" s="52">
        <v>22.86</v>
      </c>
      <c r="C96" s="49">
        <v>3.835</v>
      </c>
      <c r="D96" s="17">
        <f t="shared" si="2"/>
        <v>16.78</v>
      </c>
    </row>
    <row r="97" spans="1:4" ht="18.75">
      <c r="A97" s="15" t="s">
        <v>45</v>
      </c>
      <c r="B97" s="52">
        <v>140.45</v>
      </c>
      <c r="C97" s="49">
        <v>37.093</v>
      </c>
      <c r="D97" s="17">
        <f>ROUND((C97*100)/B97,2)</f>
        <v>26.41</v>
      </c>
    </row>
    <row r="98" spans="1:4" ht="18.75">
      <c r="A98" s="15" t="s">
        <v>53</v>
      </c>
      <c r="B98" s="52">
        <v>16</v>
      </c>
      <c r="C98" s="49">
        <v>0.957</v>
      </c>
      <c r="D98" s="17">
        <f t="shared" si="2"/>
        <v>5.98</v>
      </c>
    </row>
    <row r="99" spans="1:4" ht="18.75">
      <c r="A99" s="15" t="s">
        <v>46</v>
      </c>
      <c r="B99" s="52">
        <v>87.77</v>
      </c>
      <c r="C99" s="49">
        <v>27.882</v>
      </c>
      <c r="D99" s="17">
        <f t="shared" si="2"/>
        <v>31.77</v>
      </c>
    </row>
    <row r="100" spans="1:4" ht="18.75">
      <c r="A100" s="15" t="s">
        <v>47</v>
      </c>
      <c r="B100" s="52">
        <v>698.13</v>
      </c>
      <c r="C100" s="49">
        <v>251.431</v>
      </c>
      <c r="D100" s="17">
        <f t="shared" si="2"/>
        <v>36.01</v>
      </c>
    </row>
    <row r="101" spans="1:4" ht="18.75">
      <c r="A101" s="15" t="s">
        <v>21</v>
      </c>
      <c r="B101" s="52">
        <v>89.63</v>
      </c>
      <c r="C101" s="49">
        <v>24.903</v>
      </c>
      <c r="D101" s="17">
        <f t="shared" si="2"/>
        <v>27.78</v>
      </c>
    </row>
    <row r="102" spans="1:4" ht="18.75">
      <c r="A102" s="15" t="s">
        <v>48</v>
      </c>
      <c r="B102" s="52">
        <v>12.82</v>
      </c>
      <c r="C102" s="49">
        <v>1.26</v>
      </c>
      <c r="D102" s="17">
        <f t="shared" si="2"/>
        <v>9.83</v>
      </c>
    </row>
    <row r="103" spans="1:4" ht="18.75">
      <c r="A103" s="15" t="s">
        <v>49</v>
      </c>
      <c r="B103" s="52">
        <v>21.95</v>
      </c>
      <c r="C103" s="49">
        <v>5.758</v>
      </c>
      <c r="D103" s="17">
        <f t="shared" si="2"/>
        <v>26.23</v>
      </c>
    </row>
    <row r="104" spans="1:4" ht="18.75">
      <c r="A104" s="15" t="s">
        <v>67</v>
      </c>
      <c r="B104" s="52">
        <v>4.9</v>
      </c>
      <c r="C104" s="49">
        <v>1.054</v>
      </c>
      <c r="D104" s="17">
        <f t="shared" si="2"/>
        <v>21.51</v>
      </c>
    </row>
    <row r="105" spans="1:4" ht="18.75">
      <c r="A105" s="16" t="s">
        <v>52</v>
      </c>
      <c r="B105" s="52">
        <v>13</v>
      </c>
      <c r="C105" s="49">
        <v>0.334</v>
      </c>
      <c r="D105" s="17">
        <f t="shared" si="2"/>
        <v>2.57</v>
      </c>
    </row>
    <row r="106" spans="1:4" ht="18.75">
      <c r="A106" s="16" t="s">
        <v>51</v>
      </c>
      <c r="B106" s="52">
        <v>7</v>
      </c>
      <c r="C106" s="49">
        <v>0.238</v>
      </c>
      <c r="D106" s="17">
        <f t="shared" si="2"/>
        <v>3.4</v>
      </c>
    </row>
    <row r="107" spans="1:4" ht="18.75">
      <c r="A107" s="16" t="s">
        <v>50</v>
      </c>
      <c r="B107" s="52">
        <v>6</v>
      </c>
      <c r="C107" s="49">
        <v>0.111</v>
      </c>
      <c r="D107" s="17">
        <f t="shared" si="2"/>
        <v>1.85</v>
      </c>
    </row>
    <row r="108" spans="1:4" ht="19.5" thickBot="1">
      <c r="A108" s="55" t="s">
        <v>33</v>
      </c>
      <c r="B108" s="41">
        <f>SUM(B87:B107)</f>
        <v>3096.1749999999997</v>
      </c>
      <c r="C108" s="41">
        <f>SUM(C87:C107)</f>
        <v>887.3729999999999</v>
      </c>
      <c r="D108" s="36">
        <f>ROUND((C108*100)/B108,2)</f>
        <v>28.66</v>
      </c>
    </row>
    <row r="109" spans="1:4" s="14" customFormat="1" ht="33.75" customHeight="1" thickBot="1">
      <c r="A109" s="56" t="s">
        <v>75</v>
      </c>
      <c r="B109" s="57">
        <f>B108+B85+B65+B53+B43</f>
        <v>121442.00999999998</v>
      </c>
      <c r="C109" s="57">
        <f>C108+C85+C65+C53+C43</f>
        <v>12205.651999999998</v>
      </c>
      <c r="D109" s="58">
        <f>C109/B109*100</f>
        <v>10.050601105828205</v>
      </c>
    </row>
  </sheetData>
  <sheetProtection/>
  <mergeCells count="26">
    <mergeCell ref="G1:J1"/>
    <mergeCell ref="A2:D2"/>
    <mergeCell ref="C3:D3"/>
    <mergeCell ref="C4:D4"/>
    <mergeCell ref="A47:A52"/>
    <mergeCell ref="B47:B52"/>
    <mergeCell ref="C47:C52"/>
    <mergeCell ref="D47:D52"/>
    <mergeCell ref="A18:D18"/>
    <mergeCell ref="A22:D22"/>
    <mergeCell ref="A44:D44"/>
    <mergeCell ref="B19:D19"/>
    <mergeCell ref="A19:A21"/>
    <mergeCell ref="B20:B21"/>
    <mergeCell ref="C20:C21"/>
    <mergeCell ref="D20:D21"/>
    <mergeCell ref="A17:D17"/>
    <mergeCell ref="A1:D1"/>
    <mergeCell ref="A54:D54"/>
    <mergeCell ref="A66:D66"/>
    <mergeCell ref="A86:D86"/>
    <mergeCell ref="A6:D6"/>
    <mergeCell ref="A7:A8"/>
    <mergeCell ref="B7:B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2016-09-16T11:29:11Z</dcterms:modified>
  <cp:category/>
  <cp:version/>
  <cp:contentType/>
  <cp:contentStatus/>
</cp:coreProperties>
</file>