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95" windowHeight="5985" tabRatio="310" activeTab="0"/>
  </bookViews>
  <sheets>
    <sheet name="Все ТУ" sheetId="1" r:id="rId1"/>
  </sheets>
  <definedNames>
    <definedName name="_xlnm.Print_Titles" localSheetId="0">'Все ТУ'!$6:$6</definedName>
    <definedName name="_xlnm.Print_Area" localSheetId="0">'Все ТУ'!$A$1:$D$173</definedName>
  </definedNames>
  <calcPr fullCalcOnLoad="1"/>
</workbook>
</file>

<file path=xl/sharedStrings.xml><?xml version="1.0" encoding="utf-8"?>
<sst xmlns="http://schemas.openxmlformats.org/spreadsheetml/2006/main" count="177" uniqueCount="88">
  <si>
    <t>Информация об освоении водных биологических ресурсов, общий допустимый</t>
  </si>
  <si>
    <t xml:space="preserve"> улов которых не установлен,  во внутренних водах  Российской Федерации,</t>
  </si>
  <si>
    <t xml:space="preserve"> за исключением внутренних морских вод Российской Федерации,</t>
  </si>
  <si>
    <t xml:space="preserve"> в  Дальневосточном рыбохозяйственном бассейне </t>
  </si>
  <si>
    <t>Водные биологические ресурсы (ВБР)</t>
  </si>
  <si>
    <t>Рекомендуемые объемы, тонн</t>
  </si>
  <si>
    <t>Вылов</t>
  </si>
  <si>
    <t>%
 освоения</t>
  </si>
  <si>
    <t>Хабаровский край</t>
  </si>
  <si>
    <t>Бассейн реки Амур</t>
  </si>
  <si>
    <t>Корюшка малоротая</t>
  </si>
  <si>
    <t>ИТОГО</t>
  </si>
  <si>
    <t>ВСЕГО по Амурскому ТУ</t>
  </si>
  <si>
    <t>Заключено договоров</t>
  </si>
  <si>
    <t>Выдано разрешений</t>
  </si>
  <si>
    <t>Приморский край</t>
  </si>
  <si>
    <t xml:space="preserve"> Бассейны водоемов  япономорского побережья (без реки Раздольная)</t>
  </si>
  <si>
    <t>Кефали (лобан)</t>
  </si>
  <si>
    <t>Красноперки-угаи дальневосточные</t>
  </si>
  <si>
    <t>Сазан (жилая форма)</t>
  </si>
  <si>
    <t>Карась</t>
  </si>
  <si>
    <t>Змееголов</t>
  </si>
  <si>
    <t>Бассейн реки Раздольная</t>
  </si>
  <si>
    <t>Язь</t>
  </si>
  <si>
    <t>Бассейн реки Уссури</t>
  </si>
  <si>
    <t>Ленок</t>
  </si>
  <si>
    <t>Толстолобики</t>
  </si>
  <si>
    <t>Сом пресноводный</t>
  </si>
  <si>
    <t>Амур белый</t>
  </si>
  <si>
    <t>Щука</t>
  </si>
  <si>
    <t>Верхогляд</t>
  </si>
  <si>
    <t>Краснопер монгольский</t>
  </si>
  <si>
    <t>Конь</t>
  </si>
  <si>
    <t>Уклей</t>
  </si>
  <si>
    <t>Хариус</t>
  </si>
  <si>
    <t>Таймень</t>
  </si>
  <si>
    <t>Креветка пресноводная дальневосточная</t>
  </si>
  <si>
    <t>Бассейн озера Ханка</t>
  </si>
  <si>
    <t>Востробрюшка</t>
  </si>
  <si>
    <t>Прочие</t>
  </si>
  <si>
    <t>ВСЕГО по Приморскому ТУ</t>
  </si>
  <si>
    <t>Камчатский край</t>
  </si>
  <si>
    <t>Чукотский автономный округ</t>
  </si>
  <si>
    <t>Корякско-Анадырский рыбохозяйственый район (РХР)</t>
  </si>
  <si>
    <t>Бассейн реки Анадырь (с Анадырским лиманом)</t>
  </si>
  <si>
    <t>Чир (пресноводная жилая форма)</t>
  </si>
  <si>
    <t>Сиг (пресноводная жилая форма)</t>
  </si>
  <si>
    <t>Валек</t>
  </si>
  <si>
    <t>Ряпушка</t>
  </si>
  <si>
    <t>Налим</t>
  </si>
  <si>
    <t>Бассейн реки Великая</t>
  </si>
  <si>
    <t>Бассейн реки Канчалан (с Канчаланскими лиманами)</t>
  </si>
  <si>
    <t>Бассейн реки Туманская</t>
  </si>
  <si>
    <t>Чир(пресноводная жилая форма)</t>
  </si>
  <si>
    <t>Бассейн реки Хатырка</t>
  </si>
  <si>
    <t>Мейныпильгынская озерно-речная система (МОРС)</t>
  </si>
  <si>
    <t>Прочие водоёмы</t>
  </si>
  <si>
    <t>ИТОГО по Корякско-Анадырскому РХР</t>
  </si>
  <si>
    <t>Восточно-Чукотский РХР</t>
  </si>
  <si>
    <t>Чаунский РХР</t>
  </si>
  <si>
    <t>Западно-Чукотский РХР</t>
  </si>
  <si>
    <t>Муксун</t>
  </si>
  <si>
    <t>Пелядь</t>
  </si>
  <si>
    <t>Омуль арктический</t>
  </si>
  <si>
    <t>Елец</t>
  </si>
  <si>
    <t>Окунь пресноводный</t>
  </si>
  <si>
    <t>Чукучан</t>
  </si>
  <si>
    <t>Итого по ЧАО</t>
  </si>
  <si>
    <t>ВСЕГО по Камчатскому краю и ЧАО</t>
  </si>
  <si>
    <t>Сахалинская область</t>
  </si>
  <si>
    <t>Озеро Невское</t>
  </si>
  <si>
    <t>Озеро Тунайча</t>
  </si>
  <si>
    <t xml:space="preserve">   </t>
  </si>
  <si>
    <t>Река Поронай</t>
  </si>
  <si>
    <t>ВСЕГО по Сахалино-Курильскому ТУ</t>
  </si>
  <si>
    <t>ИТОГО по Дальневосточному бассейну</t>
  </si>
  <si>
    <t>Корюшка японская малоротая (пресноводная жилая форма)</t>
  </si>
  <si>
    <t>Двустворчатые моллюски (перловицы, беззубки, гребенчатка и др.)</t>
  </si>
  <si>
    <t xml:space="preserve">Косатка-скрипун китайская </t>
  </si>
  <si>
    <t xml:space="preserve">Карась </t>
  </si>
  <si>
    <t>Навага</t>
  </si>
  <si>
    <t>Сельдь тихоокеанская</t>
  </si>
  <si>
    <t>Сиг (пресноводная жилая форма)*</t>
  </si>
  <si>
    <t>Подуст</t>
  </si>
  <si>
    <t>Озеро Айнское</t>
  </si>
  <si>
    <t>Река Тымь</t>
  </si>
  <si>
    <t>Водные объекты Охотского муниципального района</t>
  </si>
  <si>
    <r>
      <t>Отчетная дата:</t>
    </r>
    <r>
      <rPr>
        <i/>
        <sz val="11"/>
        <rFont val="Times New Roman"/>
        <family val="1"/>
      </rPr>
      <t xml:space="preserve"> 31.08.2016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</si>
</sst>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0.000"/>
    <numFmt numFmtId="165" formatCode="0.000"/>
    <numFmt numFmtId="166" formatCode="0.00;[Red]0.00"/>
    <numFmt numFmtId="167" formatCode="0.00000"/>
    <numFmt numFmtId="168" formatCode="0;[Red]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165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 applyProtection="1">
      <alignment horizontal="center" vertical="top"/>
      <protection/>
    </xf>
    <xf numFmtId="165" fontId="6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/>
    </xf>
    <xf numFmtId="0" fontId="6" fillId="0" borderId="0" xfId="52" applyFont="1" applyFill="1" applyBorder="1" applyAlignment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52" applyFont="1" applyFill="1" applyBorder="1" applyAlignment="1">
      <alignment horizontal="center"/>
      <protection/>
    </xf>
    <xf numFmtId="165" fontId="6" fillId="0" borderId="0" xfId="52" applyNumberFormat="1" applyFont="1" applyBorder="1" applyAlignment="1">
      <alignment horizontal="center"/>
      <protection/>
    </xf>
    <xf numFmtId="10" fontId="6" fillId="0" borderId="0" xfId="52" applyNumberFormat="1" applyFont="1" applyBorder="1" applyAlignment="1">
      <alignment horizontal="center"/>
      <protection/>
    </xf>
    <xf numFmtId="164" fontId="6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center" shrinkToFi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165" fontId="8" fillId="0" borderId="11" xfId="0" applyNumberFormat="1" applyFont="1" applyFill="1" applyBorder="1" applyAlignment="1" applyProtection="1">
      <alignment horizontal="center" vertical="top"/>
      <protection/>
    </xf>
    <xf numFmtId="164" fontId="8" fillId="0" borderId="11" xfId="0" applyNumberFormat="1" applyFont="1" applyFill="1" applyBorder="1" applyAlignment="1" applyProtection="1">
      <alignment horizontal="center" vertical="top"/>
      <protection/>
    </xf>
    <xf numFmtId="2" fontId="8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165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>
      <alignment horizontal="left" vertical="center" wrapText="1" shrinkToFit="1"/>
    </xf>
    <xf numFmtId="165" fontId="6" fillId="0" borderId="11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wrapText="1" shrinkToFit="1"/>
    </xf>
    <xf numFmtId="165" fontId="8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wrapText="1"/>
    </xf>
    <xf numFmtId="14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wrapText="1" shrinkToFit="1"/>
    </xf>
    <xf numFmtId="164" fontId="8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 shrinkToFit="1"/>
    </xf>
    <xf numFmtId="1" fontId="8" fillId="0" borderId="1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 shrinkToFit="1"/>
    </xf>
    <xf numFmtId="2" fontId="8" fillId="0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 shrinkToFit="1"/>
    </xf>
    <xf numFmtId="0" fontId="6" fillId="0" borderId="11" xfId="0" applyFont="1" applyFill="1" applyBorder="1" applyAlignment="1">
      <alignment wrapText="1" shrinkToFit="1"/>
    </xf>
    <xf numFmtId="165" fontId="8" fillId="0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wrapText="1"/>
    </xf>
    <xf numFmtId="165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wrapText="1" shrinkToFit="1"/>
    </xf>
    <xf numFmtId="2" fontId="6" fillId="0" borderId="15" xfId="0" applyNumberFormat="1" applyFont="1" applyFill="1" applyBorder="1" applyAlignment="1">
      <alignment horizontal="center" wrapText="1"/>
    </xf>
    <xf numFmtId="165" fontId="6" fillId="0" borderId="12" xfId="0" applyNumberFormat="1" applyFont="1" applyFill="1" applyBorder="1" applyAlignment="1">
      <alignment horizontal="center" wrapText="1" shrinkToFit="1"/>
    </xf>
    <xf numFmtId="2" fontId="6" fillId="0" borderId="12" xfId="0" applyNumberFormat="1" applyFont="1" applyFill="1" applyBorder="1" applyAlignment="1">
      <alignment horizontal="center" wrapText="1"/>
    </xf>
    <xf numFmtId="165" fontId="6" fillId="0" borderId="12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wrapText="1" shrinkToFit="1"/>
    </xf>
    <xf numFmtId="2" fontId="6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8" fontId="8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166" fontId="8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/>
    </xf>
    <xf numFmtId="165" fontId="8" fillId="0" borderId="18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wrapText="1"/>
    </xf>
    <xf numFmtId="165" fontId="8" fillId="0" borderId="16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 shrinkToFit="1"/>
    </xf>
    <xf numFmtId="164" fontId="8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wrapText="1" shrinkToFit="1"/>
    </xf>
    <xf numFmtId="0" fontId="8" fillId="0" borderId="21" xfId="0" applyFont="1" applyFill="1" applyBorder="1" applyAlignment="1">
      <alignment horizontal="center" wrapText="1" shrinkToFi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wrapText="1" shrinkToFit="1"/>
    </xf>
    <xf numFmtId="0" fontId="7" fillId="0" borderId="12" xfId="0" applyFont="1" applyFill="1" applyBorder="1" applyAlignment="1">
      <alignment horizontal="center" wrapText="1" shrinkToFit="1"/>
    </xf>
    <xf numFmtId="0" fontId="8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view="pageBreakPreview" zoomScale="85" zoomScaleSheetLayoutView="85" zoomScalePageLayoutView="0" workbookViewId="0" topLeftCell="A40">
      <selection activeCell="E32" sqref="E32"/>
    </sheetView>
  </sheetViews>
  <sheetFormatPr defaultColWidth="9.00390625" defaultRowHeight="15.75" customHeight="1"/>
  <cols>
    <col min="1" max="1" width="41.875" style="1" customWidth="1"/>
    <col min="2" max="2" width="15.00390625" style="2" customWidth="1"/>
    <col min="3" max="3" width="12.75390625" style="2" customWidth="1"/>
    <col min="4" max="4" width="11.625" style="3" customWidth="1"/>
    <col min="5" max="6" width="9.125" style="1" customWidth="1"/>
    <col min="7" max="7" width="17.25390625" style="1" customWidth="1"/>
    <col min="8" max="8" width="13.75390625" style="1" customWidth="1"/>
    <col min="9" max="16384" width="9.125" style="1" customWidth="1"/>
  </cols>
  <sheetData>
    <row r="1" spans="1:4" ht="15.75" customHeight="1">
      <c r="A1" s="123" t="s">
        <v>0</v>
      </c>
      <c r="B1" s="123"/>
      <c r="C1" s="123"/>
      <c r="D1" s="123"/>
    </row>
    <row r="2" spans="1:4" ht="15.75" customHeight="1">
      <c r="A2" s="123" t="s">
        <v>1</v>
      </c>
      <c r="B2" s="123"/>
      <c r="C2" s="123"/>
      <c r="D2" s="123"/>
    </row>
    <row r="3" spans="1:4" ht="15.75" customHeight="1">
      <c r="A3" s="123" t="s">
        <v>2</v>
      </c>
      <c r="B3" s="123"/>
      <c r="C3" s="123"/>
      <c r="D3" s="123"/>
    </row>
    <row r="4" spans="1:4" ht="15.75" customHeight="1">
      <c r="A4" s="123" t="s">
        <v>3</v>
      </c>
      <c r="B4" s="123"/>
      <c r="C4" s="123"/>
      <c r="D4" s="123"/>
    </row>
    <row r="5" spans="1:5" ht="16.5" customHeight="1">
      <c r="A5" s="4" t="s">
        <v>87</v>
      </c>
      <c r="B5" s="5"/>
      <c r="C5" s="5"/>
      <c r="D5" s="5"/>
      <c r="E5" s="6"/>
    </row>
    <row r="6" spans="1:4" ht="26.25" customHeight="1">
      <c r="A6" s="52" t="s">
        <v>4</v>
      </c>
      <c r="B6" s="53" t="s">
        <v>5</v>
      </c>
      <c r="C6" s="54" t="s">
        <v>6</v>
      </c>
      <c r="D6" s="53" t="s">
        <v>7</v>
      </c>
    </row>
    <row r="7" spans="1:256" ht="15.75" customHeight="1">
      <c r="A7" s="124" t="s">
        <v>8</v>
      </c>
      <c r="B7" s="124"/>
      <c r="C7" s="124"/>
      <c r="D7" s="12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125" t="s">
        <v>9</v>
      </c>
      <c r="B8" s="125"/>
      <c r="C8" s="125"/>
      <c r="D8" s="12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 customHeight="1">
      <c r="A9" s="55" t="s">
        <v>10</v>
      </c>
      <c r="B9" s="23">
        <v>1104.625</v>
      </c>
      <c r="C9" s="23">
        <v>435.809</v>
      </c>
      <c r="D9" s="105">
        <f>C9/B9*100</f>
        <v>39.453117573837275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56" t="s">
        <v>11</v>
      </c>
      <c r="B10" s="24">
        <f>SUM(B9)</f>
        <v>1104.625</v>
      </c>
      <c r="C10" s="113">
        <f>SUM(C9)</f>
        <v>435.809</v>
      </c>
      <c r="D10" s="114">
        <f>C10/B10*100</f>
        <v>39.453117573837275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117" t="s">
        <v>86</v>
      </c>
      <c r="B11" s="118"/>
      <c r="C11" s="118"/>
      <c r="D11" s="11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 customHeight="1">
      <c r="A12" s="115" t="s">
        <v>81</v>
      </c>
      <c r="B12" s="116">
        <v>6000</v>
      </c>
      <c r="C12" s="116">
        <v>5907.475</v>
      </c>
      <c r="D12" s="105">
        <f>C12/B12*100</f>
        <v>98.45791666666666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 customHeight="1">
      <c r="A13" s="56" t="s">
        <v>11</v>
      </c>
      <c r="B13" s="57">
        <f>SUM(B12)</f>
        <v>6000</v>
      </c>
      <c r="C13" s="57">
        <f>SUM(C12)</f>
        <v>5907.475</v>
      </c>
      <c r="D13" s="102">
        <f>SUM(D12)</f>
        <v>98.45791666666666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 customHeight="1">
      <c r="A14" s="56" t="s">
        <v>12</v>
      </c>
      <c r="B14" s="57">
        <f>SUM(B10,B13)</f>
        <v>7104.625</v>
      </c>
      <c r="C14" s="57">
        <f>SUM(C10,C13)</f>
        <v>6343.284000000001</v>
      </c>
      <c r="D14" s="102">
        <f>C14/B14*100</f>
        <v>89.28386790295055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 customHeight="1">
      <c r="A15" s="56" t="s">
        <v>13</v>
      </c>
      <c r="B15" s="58">
        <v>28</v>
      </c>
      <c r="C15" s="59"/>
      <c r="D15" s="6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 s="56" t="s">
        <v>14</v>
      </c>
      <c r="B16" s="61">
        <v>70</v>
      </c>
      <c r="C16" s="59"/>
      <c r="D16" s="6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7" s="40" customFormat="1" ht="15.75" customHeight="1">
      <c r="A17" s="124" t="s">
        <v>15</v>
      </c>
      <c r="B17" s="124"/>
      <c r="C17" s="124"/>
      <c r="D17" s="124"/>
      <c r="E17" s="50"/>
      <c r="F17" s="42"/>
      <c r="G17" s="43"/>
    </row>
    <row r="18" spans="1:7" s="40" customFormat="1" ht="16.5" customHeight="1">
      <c r="A18" s="126" t="s">
        <v>16</v>
      </c>
      <c r="B18" s="126"/>
      <c r="C18" s="126"/>
      <c r="D18" s="126"/>
      <c r="E18" s="50"/>
      <c r="F18" s="42"/>
      <c r="G18" s="43"/>
    </row>
    <row r="19" spans="1:7" s="40" customFormat="1" ht="12.75">
      <c r="A19" s="34" t="s">
        <v>17</v>
      </c>
      <c r="B19" s="35">
        <v>198.8</v>
      </c>
      <c r="C19" s="25">
        <v>0</v>
      </c>
      <c r="D19" s="26">
        <f aca="true" t="shared" si="0" ref="D19:D25">C19/B19*100</f>
        <v>0</v>
      </c>
      <c r="F19" s="42"/>
      <c r="G19" s="43"/>
    </row>
    <row r="20" spans="1:7" s="40" customFormat="1" ht="12.75">
      <c r="A20" s="34" t="s">
        <v>18</v>
      </c>
      <c r="B20" s="35">
        <v>462.9</v>
      </c>
      <c r="C20" s="25">
        <v>0</v>
      </c>
      <c r="D20" s="26">
        <f t="shared" si="0"/>
        <v>0</v>
      </c>
      <c r="F20" s="42"/>
      <c r="G20" s="43"/>
    </row>
    <row r="21" spans="1:7" s="40" customFormat="1" ht="12.75">
      <c r="A21" s="107" t="s">
        <v>76</v>
      </c>
      <c r="B21" s="35">
        <v>101</v>
      </c>
      <c r="C21" s="25">
        <v>0</v>
      </c>
      <c r="D21" s="26">
        <f t="shared" si="0"/>
        <v>0</v>
      </c>
      <c r="F21" s="9"/>
      <c r="G21" s="47"/>
    </row>
    <row r="22" spans="1:7" s="40" customFormat="1" ht="12.75">
      <c r="A22" s="34" t="s">
        <v>19</v>
      </c>
      <c r="B22" s="35">
        <v>1.4</v>
      </c>
      <c r="C22" s="25">
        <v>0</v>
      </c>
      <c r="D22" s="26">
        <f t="shared" si="0"/>
        <v>0</v>
      </c>
      <c r="F22" s="41"/>
      <c r="G22" s="41"/>
    </row>
    <row r="23" spans="1:7" s="40" customFormat="1" ht="12.75">
      <c r="A23" s="34" t="s">
        <v>20</v>
      </c>
      <c r="B23" s="35">
        <v>7.2</v>
      </c>
      <c r="C23" s="25">
        <v>0</v>
      </c>
      <c r="D23" s="26">
        <f t="shared" si="0"/>
        <v>0</v>
      </c>
      <c r="F23" s="41"/>
      <c r="G23" s="41"/>
    </row>
    <row r="24" spans="1:7" s="40" customFormat="1" ht="12.75">
      <c r="A24" s="34" t="s">
        <v>21</v>
      </c>
      <c r="B24" s="35">
        <v>4.3</v>
      </c>
      <c r="C24" s="25">
        <v>0</v>
      </c>
      <c r="D24" s="26">
        <f t="shared" si="0"/>
        <v>0</v>
      </c>
      <c r="F24" s="41"/>
      <c r="G24" s="41"/>
    </row>
    <row r="25" spans="1:7" s="40" customFormat="1" ht="12.75">
      <c r="A25" s="34" t="s">
        <v>39</v>
      </c>
      <c r="B25" s="35">
        <v>7.9</v>
      </c>
      <c r="C25" s="25">
        <v>0</v>
      </c>
      <c r="D25" s="26">
        <f t="shared" si="0"/>
        <v>0</v>
      </c>
      <c r="F25" s="41"/>
      <c r="G25" s="41"/>
    </row>
    <row r="26" spans="1:7" s="40" customFormat="1" ht="12.75">
      <c r="A26" s="30" t="s">
        <v>11</v>
      </c>
      <c r="B26" s="31">
        <f>SUM(B19:B25)</f>
        <v>783.5</v>
      </c>
      <c r="C26" s="32">
        <f>SUM(C19:C25)</f>
        <v>0</v>
      </c>
      <c r="D26" s="33">
        <f>C26/B26*100</f>
        <v>0</v>
      </c>
      <c r="F26" s="41"/>
      <c r="G26" s="41"/>
    </row>
    <row r="27" spans="1:7" s="40" customFormat="1" ht="16.5" customHeight="1">
      <c r="A27" s="127" t="s">
        <v>22</v>
      </c>
      <c r="B27" s="128"/>
      <c r="C27" s="128"/>
      <c r="D27" s="129"/>
      <c r="F27" s="41"/>
      <c r="G27" s="41"/>
    </row>
    <row r="28" spans="1:7" s="40" customFormat="1" ht="14.25" customHeight="1">
      <c r="A28" s="34" t="s">
        <v>17</v>
      </c>
      <c r="B28" s="25">
        <v>49.5</v>
      </c>
      <c r="C28" s="23">
        <v>0</v>
      </c>
      <c r="D28" s="26">
        <f aca="true" t="shared" si="1" ref="D28:D35">(C28/B28)*100</f>
        <v>0</v>
      </c>
      <c r="F28" s="41"/>
      <c r="G28" s="41"/>
    </row>
    <row r="29" spans="1:7" s="40" customFormat="1" ht="13.5" customHeight="1">
      <c r="A29" s="34" t="s">
        <v>18</v>
      </c>
      <c r="B29" s="25">
        <v>79.7</v>
      </c>
      <c r="C29" s="23">
        <v>0</v>
      </c>
      <c r="D29" s="26">
        <f t="shared" si="1"/>
        <v>0</v>
      </c>
      <c r="F29" s="41"/>
      <c r="G29" s="41"/>
    </row>
    <row r="30" spans="1:7" s="40" customFormat="1" ht="13.5" customHeight="1">
      <c r="A30" s="107" t="s">
        <v>76</v>
      </c>
      <c r="B30" s="25">
        <v>42</v>
      </c>
      <c r="C30" s="23">
        <v>0</v>
      </c>
      <c r="D30" s="26">
        <f t="shared" si="1"/>
        <v>0</v>
      </c>
      <c r="F30" s="41"/>
      <c r="G30" s="41"/>
    </row>
    <row r="31" spans="1:7" s="40" customFormat="1" ht="13.5" customHeight="1">
      <c r="A31" s="34" t="s">
        <v>19</v>
      </c>
      <c r="B31" s="25">
        <v>1.3</v>
      </c>
      <c r="C31" s="23">
        <v>0</v>
      </c>
      <c r="D31" s="26">
        <f t="shared" si="1"/>
        <v>0</v>
      </c>
      <c r="F31" s="41"/>
      <c r="G31" s="41"/>
    </row>
    <row r="32" spans="1:7" s="40" customFormat="1" ht="14.25" customHeight="1">
      <c r="A32" s="34" t="s">
        <v>20</v>
      </c>
      <c r="B32" s="25">
        <v>1.4</v>
      </c>
      <c r="C32" s="23">
        <v>0</v>
      </c>
      <c r="D32" s="26">
        <f t="shared" si="1"/>
        <v>0</v>
      </c>
      <c r="F32" s="41"/>
      <c r="G32" s="41"/>
    </row>
    <row r="33" spans="1:7" s="40" customFormat="1" ht="14.25" customHeight="1">
      <c r="A33" s="34" t="s">
        <v>23</v>
      </c>
      <c r="B33" s="25">
        <v>2.8</v>
      </c>
      <c r="C33" s="23">
        <v>0</v>
      </c>
      <c r="D33" s="26">
        <f t="shared" si="1"/>
        <v>0</v>
      </c>
      <c r="F33" s="41"/>
      <c r="G33" s="41"/>
    </row>
    <row r="34" spans="1:7" s="40" customFormat="1" ht="14.25" customHeight="1">
      <c r="A34" s="34" t="s">
        <v>39</v>
      </c>
      <c r="B34" s="25">
        <v>16.4</v>
      </c>
      <c r="C34" s="23">
        <v>0</v>
      </c>
      <c r="D34" s="26">
        <f t="shared" si="1"/>
        <v>0</v>
      </c>
      <c r="F34" s="41"/>
      <c r="G34" s="41"/>
    </row>
    <row r="35" spans="1:7" s="40" customFormat="1" ht="14.25" customHeight="1">
      <c r="A35" s="30" t="s">
        <v>11</v>
      </c>
      <c r="B35" s="31">
        <f>SUM(B28:B34)</f>
        <v>193.10000000000002</v>
      </c>
      <c r="C35" s="24">
        <f>SUM(C28:C34)</f>
        <v>0</v>
      </c>
      <c r="D35" s="33">
        <f t="shared" si="1"/>
        <v>0</v>
      </c>
      <c r="F35" s="41"/>
      <c r="G35" s="41"/>
    </row>
    <row r="36" spans="1:7" s="40" customFormat="1" ht="12.75" customHeight="1">
      <c r="A36" s="130" t="s">
        <v>24</v>
      </c>
      <c r="B36" s="130"/>
      <c r="C36" s="130"/>
      <c r="D36" s="130"/>
      <c r="F36" s="41"/>
      <c r="G36" s="41"/>
    </row>
    <row r="37" spans="1:7" s="40" customFormat="1" ht="13.5" customHeight="1">
      <c r="A37" s="34" t="s">
        <v>19</v>
      </c>
      <c r="B37" s="25">
        <v>59</v>
      </c>
      <c r="C37" s="25">
        <v>0</v>
      </c>
      <c r="D37" s="26">
        <f aca="true" t="shared" si="2" ref="D37:D55">(C37/B37)*100</f>
        <v>0</v>
      </c>
      <c r="F37" s="42"/>
      <c r="G37" s="43"/>
    </row>
    <row r="38" spans="1:7" s="40" customFormat="1" ht="13.5" customHeight="1">
      <c r="A38" s="34" t="s">
        <v>20</v>
      </c>
      <c r="B38" s="25">
        <v>69.5</v>
      </c>
      <c r="C38" s="25">
        <v>0</v>
      </c>
      <c r="D38" s="26">
        <f t="shared" si="2"/>
        <v>0</v>
      </c>
      <c r="F38" s="10"/>
      <c r="G38" s="43"/>
    </row>
    <row r="39" spans="1:7" s="40" customFormat="1" ht="13.5" customHeight="1">
      <c r="A39" s="34" t="s">
        <v>21</v>
      </c>
      <c r="B39" s="25">
        <v>29.6</v>
      </c>
      <c r="C39" s="25">
        <v>0</v>
      </c>
      <c r="D39" s="26">
        <f t="shared" si="2"/>
        <v>0</v>
      </c>
      <c r="F39" s="11"/>
      <c r="G39" s="43"/>
    </row>
    <row r="40" spans="1:7" s="40" customFormat="1" ht="13.5" customHeight="1">
      <c r="A40" s="34" t="s">
        <v>26</v>
      </c>
      <c r="B40" s="25">
        <v>27.8</v>
      </c>
      <c r="C40" s="25">
        <v>0</v>
      </c>
      <c r="D40" s="26">
        <f t="shared" si="2"/>
        <v>0</v>
      </c>
      <c r="F40" s="11"/>
      <c r="G40" s="43"/>
    </row>
    <row r="41" spans="1:7" s="40" customFormat="1" ht="13.5" customHeight="1">
      <c r="A41" s="34" t="s">
        <v>27</v>
      </c>
      <c r="B41" s="25">
        <v>14.6</v>
      </c>
      <c r="C41" s="25">
        <v>0</v>
      </c>
      <c r="D41" s="26">
        <f t="shared" si="2"/>
        <v>0</v>
      </c>
      <c r="F41" s="11"/>
      <c r="G41" s="43"/>
    </row>
    <row r="42" spans="1:7" s="40" customFormat="1" ht="13.5" customHeight="1">
      <c r="A42" s="34" t="s">
        <v>28</v>
      </c>
      <c r="B42" s="25">
        <v>2.7</v>
      </c>
      <c r="C42" s="25">
        <v>0</v>
      </c>
      <c r="D42" s="26">
        <f t="shared" si="2"/>
        <v>0</v>
      </c>
      <c r="F42" s="11"/>
      <c r="G42" s="43"/>
    </row>
    <row r="43" spans="1:7" s="40" customFormat="1" ht="13.5" customHeight="1">
      <c r="A43" s="34" t="s">
        <v>29</v>
      </c>
      <c r="B43" s="25">
        <v>11.5</v>
      </c>
      <c r="C43" s="25">
        <v>0</v>
      </c>
      <c r="D43" s="26">
        <f t="shared" si="2"/>
        <v>0</v>
      </c>
      <c r="F43" s="10"/>
      <c r="G43" s="43"/>
    </row>
    <row r="44" spans="1:7" s="41" customFormat="1" ht="13.5" customHeight="1">
      <c r="A44" s="34" t="s">
        <v>30</v>
      </c>
      <c r="B44" s="25">
        <v>14.8</v>
      </c>
      <c r="C44" s="25">
        <v>0</v>
      </c>
      <c r="D44" s="26">
        <f t="shared" si="2"/>
        <v>0</v>
      </c>
      <c r="E44" s="40"/>
      <c r="F44" s="10"/>
      <c r="G44" s="43"/>
    </row>
    <row r="45" spans="1:7" s="41" customFormat="1" ht="13.5" customHeight="1">
      <c r="A45" s="34" t="s">
        <v>31</v>
      </c>
      <c r="B45" s="25">
        <v>4.9</v>
      </c>
      <c r="C45" s="25">
        <v>0</v>
      </c>
      <c r="D45" s="26">
        <f t="shared" si="2"/>
        <v>0</v>
      </c>
      <c r="E45" s="40"/>
      <c r="F45" s="10"/>
      <c r="G45" s="43"/>
    </row>
    <row r="46" spans="1:7" s="44" customFormat="1" ht="14.25" customHeight="1">
      <c r="A46" s="34" t="s">
        <v>32</v>
      </c>
      <c r="B46" s="25">
        <v>19.7</v>
      </c>
      <c r="C46" s="25">
        <v>0</v>
      </c>
      <c r="D46" s="26">
        <f t="shared" si="2"/>
        <v>0</v>
      </c>
      <c r="E46" s="40"/>
      <c r="F46" s="11"/>
      <c r="G46" s="43"/>
    </row>
    <row r="47" spans="1:7" s="44" customFormat="1" ht="13.5" customHeight="1">
      <c r="A47" s="34" t="s">
        <v>78</v>
      </c>
      <c r="B47" s="25">
        <v>6.95</v>
      </c>
      <c r="C47" s="25">
        <v>0</v>
      </c>
      <c r="D47" s="26">
        <f t="shared" si="2"/>
        <v>0</v>
      </c>
      <c r="E47" s="40"/>
      <c r="F47" s="11"/>
      <c r="G47" s="43"/>
    </row>
    <row r="48" spans="1:7" s="40" customFormat="1" ht="14.25" customHeight="1">
      <c r="A48" s="34" t="s">
        <v>83</v>
      </c>
      <c r="B48" s="25">
        <v>9.9</v>
      </c>
      <c r="C48" s="25">
        <v>0</v>
      </c>
      <c r="D48" s="26">
        <f t="shared" si="2"/>
        <v>0</v>
      </c>
      <c r="F48" s="11"/>
      <c r="G48" s="43"/>
    </row>
    <row r="49" spans="1:7" s="40" customFormat="1" ht="14.25" customHeight="1">
      <c r="A49" s="34" t="s">
        <v>33</v>
      </c>
      <c r="B49" s="25">
        <v>14.95</v>
      </c>
      <c r="C49" s="25">
        <v>0</v>
      </c>
      <c r="D49" s="26">
        <f t="shared" si="2"/>
        <v>0</v>
      </c>
      <c r="F49" s="11"/>
      <c r="G49" s="43"/>
    </row>
    <row r="50" spans="1:7" s="40" customFormat="1" ht="14.25" customHeight="1">
      <c r="A50" s="34" t="s">
        <v>25</v>
      </c>
      <c r="B50" s="25">
        <v>48.9</v>
      </c>
      <c r="C50" s="25">
        <v>0</v>
      </c>
      <c r="D50" s="26">
        <f t="shared" si="2"/>
        <v>0</v>
      </c>
      <c r="E50" s="41"/>
      <c r="F50" s="11"/>
      <c r="G50" s="43"/>
    </row>
    <row r="51" spans="1:7" s="46" customFormat="1" ht="13.5" customHeight="1">
      <c r="A51" s="34" t="s">
        <v>34</v>
      </c>
      <c r="B51" s="25">
        <v>19.7</v>
      </c>
      <c r="C51" s="25">
        <v>0</v>
      </c>
      <c r="D51" s="26">
        <f t="shared" si="2"/>
        <v>0</v>
      </c>
      <c r="E51" s="41"/>
      <c r="F51" s="13"/>
      <c r="G51" s="45"/>
    </row>
    <row r="52" spans="1:7" s="46" customFormat="1" ht="13.5" customHeight="1">
      <c r="A52" s="34" t="s">
        <v>35</v>
      </c>
      <c r="B52" s="25">
        <v>4.5</v>
      </c>
      <c r="C52" s="25">
        <v>0</v>
      </c>
      <c r="D52" s="26">
        <f t="shared" si="2"/>
        <v>0</v>
      </c>
      <c r="E52" s="41"/>
      <c r="F52" s="13"/>
      <c r="G52" s="45"/>
    </row>
    <row r="53" spans="1:7" s="46" customFormat="1" ht="13.5" customHeight="1">
      <c r="A53" s="34" t="s">
        <v>39</v>
      </c>
      <c r="B53" s="25">
        <v>96</v>
      </c>
      <c r="C53" s="25">
        <v>0</v>
      </c>
      <c r="D53" s="26">
        <f t="shared" si="2"/>
        <v>0</v>
      </c>
      <c r="E53" s="41"/>
      <c r="F53" s="13"/>
      <c r="G53" s="45"/>
    </row>
    <row r="54" spans="1:7" s="46" customFormat="1" ht="13.5" customHeight="1">
      <c r="A54" s="107" t="s">
        <v>77</v>
      </c>
      <c r="B54" s="25">
        <v>13.982</v>
      </c>
      <c r="C54" s="25">
        <v>0</v>
      </c>
      <c r="D54" s="26">
        <f t="shared" si="2"/>
        <v>0</v>
      </c>
      <c r="E54" s="41"/>
      <c r="F54" s="13"/>
      <c r="G54" s="45"/>
    </row>
    <row r="55" spans="1:7" s="46" customFormat="1" ht="13.5" customHeight="1">
      <c r="A55" s="34" t="s">
        <v>36</v>
      </c>
      <c r="B55" s="25">
        <v>4.98</v>
      </c>
      <c r="C55" s="25">
        <v>0</v>
      </c>
      <c r="D55" s="26">
        <f t="shared" si="2"/>
        <v>0</v>
      </c>
      <c r="E55" s="41"/>
      <c r="F55" s="13"/>
      <c r="G55" s="45"/>
    </row>
    <row r="56" spans="1:7" s="40" customFormat="1" ht="12.75" customHeight="1">
      <c r="A56" s="30" t="s">
        <v>11</v>
      </c>
      <c r="B56" s="32">
        <f>SUM(B37:B55)</f>
        <v>473.962</v>
      </c>
      <c r="C56" s="32">
        <f>SUM(C37:C55)</f>
        <v>0</v>
      </c>
      <c r="D56" s="33">
        <f>(C56/B56)*100</f>
        <v>0</v>
      </c>
      <c r="E56" s="44"/>
      <c r="F56" s="11"/>
      <c r="G56" s="43"/>
    </row>
    <row r="57" spans="1:7" s="44" customFormat="1" ht="12.75" customHeight="1">
      <c r="A57" s="125" t="s">
        <v>37</v>
      </c>
      <c r="B57" s="125"/>
      <c r="C57" s="125"/>
      <c r="D57" s="125"/>
      <c r="F57" s="15"/>
      <c r="G57" s="47"/>
    </row>
    <row r="58" spans="1:7" s="44" customFormat="1" ht="12.75" customHeight="1">
      <c r="A58" s="36" t="s">
        <v>38</v>
      </c>
      <c r="B58" s="37">
        <v>79.9</v>
      </c>
      <c r="C58" s="37">
        <v>0</v>
      </c>
      <c r="D58" s="26">
        <f aca="true" t="shared" si="3" ref="D58:D63">(C58/B58)*100</f>
        <v>0</v>
      </c>
      <c r="F58" s="15"/>
      <c r="G58" s="47"/>
    </row>
    <row r="59" spans="1:7" s="44" customFormat="1" ht="12.75" customHeight="1">
      <c r="A59" s="36" t="s">
        <v>39</v>
      </c>
      <c r="B59" s="37">
        <v>29.45</v>
      </c>
      <c r="C59" s="37">
        <v>0</v>
      </c>
      <c r="D59" s="26">
        <f t="shared" si="3"/>
        <v>0</v>
      </c>
      <c r="F59" s="15"/>
      <c r="G59" s="47"/>
    </row>
    <row r="60" spans="1:7" s="44" customFormat="1" ht="13.5" customHeight="1">
      <c r="A60" s="28" t="s">
        <v>77</v>
      </c>
      <c r="B60" s="37">
        <v>14.975</v>
      </c>
      <c r="C60" s="37">
        <v>0</v>
      </c>
      <c r="D60" s="26">
        <f t="shared" si="3"/>
        <v>0</v>
      </c>
      <c r="E60" s="40"/>
      <c r="F60" s="48"/>
      <c r="G60" s="48"/>
    </row>
    <row r="61" spans="1:7" s="44" customFormat="1" ht="13.5" customHeight="1">
      <c r="A61" s="29" t="s">
        <v>36</v>
      </c>
      <c r="B61" s="27">
        <v>14.98</v>
      </c>
      <c r="C61" s="37">
        <v>0</v>
      </c>
      <c r="D61" s="26">
        <f t="shared" si="3"/>
        <v>0</v>
      </c>
      <c r="E61" s="40"/>
      <c r="F61" s="48"/>
      <c r="G61" s="48"/>
    </row>
    <row r="62" spans="1:7" s="40" customFormat="1" ht="13.5" customHeight="1">
      <c r="A62" s="30" t="s">
        <v>11</v>
      </c>
      <c r="B62" s="31">
        <f>SUM(B58:B61)</f>
        <v>139.305</v>
      </c>
      <c r="C62" s="31">
        <f>SUM(C58:C61)</f>
        <v>0</v>
      </c>
      <c r="D62" s="33">
        <f t="shared" si="3"/>
        <v>0</v>
      </c>
      <c r="F62" s="49"/>
      <c r="G62" s="43"/>
    </row>
    <row r="63" spans="1:7" s="40" customFormat="1" ht="12.75" customHeight="1">
      <c r="A63" s="38" t="s">
        <v>40</v>
      </c>
      <c r="B63" s="39">
        <f>SUM(B26,B35,B56,B62)</f>
        <v>1589.867</v>
      </c>
      <c r="C63" s="39">
        <f>SUM(C26,C35,C56,C62)</f>
        <v>0</v>
      </c>
      <c r="D63" s="33">
        <f t="shared" si="3"/>
        <v>0</v>
      </c>
      <c r="F63" s="49"/>
      <c r="G63" s="43"/>
    </row>
    <row r="64" spans="1:7" s="8" customFormat="1" ht="13.5" customHeight="1">
      <c r="A64" s="62" t="s">
        <v>13</v>
      </c>
      <c r="B64" s="63">
        <v>0</v>
      </c>
      <c r="C64" s="64"/>
      <c r="D64" s="65"/>
      <c r="E64" s="14"/>
      <c r="F64" s="16"/>
      <c r="G64" s="7"/>
    </row>
    <row r="65" spans="1:6" ht="13.5" customHeight="1">
      <c r="A65" s="62" t="s">
        <v>14</v>
      </c>
      <c r="B65" s="66">
        <v>0</v>
      </c>
      <c r="C65" s="67"/>
      <c r="D65" s="26"/>
      <c r="E65" s="8"/>
      <c r="F65" s="17"/>
    </row>
    <row r="66" spans="1:4" ht="15.75" customHeight="1">
      <c r="A66" s="124" t="s">
        <v>41</v>
      </c>
      <c r="B66" s="124"/>
      <c r="C66" s="124"/>
      <c r="D66" s="124"/>
    </row>
    <row r="67" spans="1:4" ht="13.5" customHeight="1">
      <c r="A67" s="81" t="s">
        <v>79</v>
      </c>
      <c r="B67" s="67">
        <v>22</v>
      </c>
      <c r="C67" s="68">
        <v>0</v>
      </c>
      <c r="D67" s="103">
        <f>(C67/B67)*100</f>
        <v>0</v>
      </c>
    </row>
    <row r="68" spans="1:4" ht="13.5" customHeight="1">
      <c r="A68" s="81" t="s">
        <v>19</v>
      </c>
      <c r="B68" s="67">
        <v>8</v>
      </c>
      <c r="C68" s="68">
        <v>0.363</v>
      </c>
      <c r="D68" s="103">
        <f>(C68/B68)*100</f>
        <v>4.5375</v>
      </c>
    </row>
    <row r="69" spans="1:4" ht="13.5" customHeight="1">
      <c r="A69" s="81" t="s">
        <v>80</v>
      </c>
      <c r="B69" s="67">
        <v>59</v>
      </c>
      <c r="C69" s="68">
        <v>0</v>
      </c>
      <c r="D69" s="103">
        <f>(C69/B69)*100</f>
        <v>0</v>
      </c>
    </row>
    <row r="70" spans="1:4" ht="13.5" customHeight="1">
      <c r="A70" s="81" t="s">
        <v>81</v>
      </c>
      <c r="B70" s="67">
        <v>107</v>
      </c>
      <c r="C70" s="68">
        <v>0</v>
      </c>
      <c r="D70" s="103">
        <f>(C70/B70)*100</f>
        <v>0</v>
      </c>
    </row>
    <row r="71" spans="1:4" ht="13.5" customHeight="1">
      <c r="A71" s="86" t="s">
        <v>11</v>
      </c>
      <c r="B71" s="39">
        <f>SUM(B67:B70)</f>
        <v>196</v>
      </c>
      <c r="C71" s="39">
        <f>SUM(C67:C70)</f>
        <v>0.363</v>
      </c>
      <c r="D71" s="104">
        <f>(C71/B71)*100</f>
        <v>0.18520408163265306</v>
      </c>
    </row>
    <row r="72" spans="1:4" ht="12.75" customHeight="1">
      <c r="A72" s="131" t="s">
        <v>42</v>
      </c>
      <c r="B72" s="131"/>
      <c r="C72" s="131"/>
      <c r="D72" s="131"/>
    </row>
    <row r="73" spans="1:4" ht="12.75" customHeight="1">
      <c r="A73" s="125" t="s">
        <v>43</v>
      </c>
      <c r="B73" s="125"/>
      <c r="C73" s="125"/>
      <c r="D73" s="125"/>
    </row>
    <row r="74" spans="1:4" ht="12.75" customHeight="1">
      <c r="A74" s="130" t="s">
        <v>44</v>
      </c>
      <c r="B74" s="130"/>
      <c r="C74" s="130"/>
      <c r="D74" s="130"/>
    </row>
    <row r="75" spans="1:4" ht="12.75" customHeight="1">
      <c r="A75" s="81" t="s">
        <v>45</v>
      </c>
      <c r="B75" s="67">
        <v>58.57</v>
      </c>
      <c r="C75" s="67">
        <v>1.74</v>
      </c>
      <c r="D75" s="69">
        <f aca="true" t="shared" si="4" ref="D75:D81">(C75/B75)*100</f>
        <v>2.970804165955267</v>
      </c>
    </row>
    <row r="76" spans="1:4" ht="12.75" customHeight="1">
      <c r="A76" s="81" t="s">
        <v>46</v>
      </c>
      <c r="B76" s="67">
        <v>42.599</v>
      </c>
      <c r="C76" s="67">
        <v>1.775</v>
      </c>
      <c r="D76" s="69">
        <f t="shared" si="4"/>
        <v>4.166764478039391</v>
      </c>
    </row>
    <row r="77" spans="1:4" ht="12.75" customHeight="1">
      <c r="A77" s="82" t="s">
        <v>47</v>
      </c>
      <c r="B77" s="67">
        <v>6.901</v>
      </c>
      <c r="C77" s="67">
        <v>0.05</v>
      </c>
      <c r="D77" s="69">
        <f t="shared" si="4"/>
        <v>0.7245326764237068</v>
      </c>
    </row>
    <row r="78" spans="1:4" ht="12.75" customHeight="1">
      <c r="A78" s="82" t="s">
        <v>29</v>
      </c>
      <c r="B78" s="67">
        <v>108.186</v>
      </c>
      <c r="C78" s="67">
        <v>2.56</v>
      </c>
      <c r="D78" s="69">
        <f t="shared" si="4"/>
        <v>2.3662950843916954</v>
      </c>
    </row>
    <row r="79" spans="1:4" ht="12.75" customHeight="1">
      <c r="A79" s="82" t="s">
        <v>34</v>
      </c>
      <c r="B79" s="67">
        <v>9.675</v>
      </c>
      <c r="C79" s="67">
        <v>2.48</v>
      </c>
      <c r="D79" s="69">
        <f t="shared" si="4"/>
        <v>25.63307493540051</v>
      </c>
    </row>
    <row r="80" spans="1:4" ht="12.75" customHeight="1">
      <c r="A80" s="82" t="s">
        <v>48</v>
      </c>
      <c r="B80" s="67">
        <v>14.44</v>
      </c>
      <c r="C80" s="67">
        <v>0</v>
      </c>
      <c r="D80" s="69">
        <f t="shared" si="4"/>
        <v>0</v>
      </c>
    </row>
    <row r="81" spans="1:4" ht="12.75" customHeight="1">
      <c r="A81" s="82" t="s">
        <v>49</v>
      </c>
      <c r="B81" s="67">
        <v>9.5</v>
      </c>
      <c r="C81" s="67">
        <v>0.457</v>
      </c>
      <c r="D81" s="69">
        <f t="shared" si="4"/>
        <v>4.810526315789474</v>
      </c>
    </row>
    <row r="82" spans="1:4" ht="14.25" customHeight="1">
      <c r="A82" s="86" t="s">
        <v>11</v>
      </c>
      <c r="B82" s="39">
        <f>SUM(B75:B81)</f>
        <v>249.871</v>
      </c>
      <c r="C82" s="39">
        <f>SUM(C75:C81)</f>
        <v>9.062000000000001</v>
      </c>
      <c r="D82" s="71">
        <f>(C82/B82)*100</f>
        <v>3.6266713624230102</v>
      </c>
    </row>
    <row r="83" spans="1:4" ht="16.5" customHeight="1">
      <c r="A83" s="130" t="s">
        <v>50</v>
      </c>
      <c r="B83" s="130"/>
      <c r="C83" s="130"/>
      <c r="D83" s="130"/>
    </row>
    <row r="84" spans="1:4" ht="12" customHeight="1">
      <c r="A84" s="81" t="s">
        <v>45</v>
      </c>
      <c r="B84" s="67">
        <v>29.139</v>
      </c>
      <c r="C84" s="67">
        <v>0</v>
      </c>
      <c r="D84" s="69">
        <f>(C84/B84)*100</f>
        <v>0</v>
      </c>
    </row>
    <row r="85" spans="1:4" ht="12" customHeight="1">
      <c r="A85" s="81" t="s">
        <v>46</v>
      </c>
      <c r="B85" s="67">
        <v>19.356</v>
      </c>
      <c r="C85" s="67">
        <v>0</v>
      </c>
      <c r="D85" s="69">
        <f>(C85/B85)*100</f>
        <v>0</v>
      </c>
    </row>
    <row r="86" spans="1:4" ht="12" customHeight="1">
      <c r="A86" s="82" t="s">
        <v>29</v>
      </c>
      <c r="B86" s="67">
        <v>41.876</v>
      </c>
      <c r="C86" s="67">
        <v>0</v>
      </c>
      <c r="D86" s="69">
        <f>(C86/B86)*100</f>
        <v>0</v>
      </c>
    </row>
    <row r="87" spans="1:4" ht="12" customHeight="1">
      <c r="A87" s="82" t="s">
        <v>49</v>
      </c>
      <c r="B87" s="67">
        <v>4</v>
      </c>
      <c r="C87" s="67">
        <v>0</v>
      </c>
      <c r="D87" s="69">
        <f>(C87/B87)*100</f>
        <v>0</v>
      </c>
    </row>
    <row r="88" spans="1:4" ht="12" customHeight="1">
      <c r="A88" s="86" t="s">
        <v>11</v>
      </c>
      <c r="B88" s="39">
        <f>SUM(B84:B87)</f>
        <v>94.37100000000001</v>
      </c>
      <c r="C88" s="85">
        <f>SUM(C84:C87)</f>
        <v>0</v>
      </c>
      <c r="D88" s="71">
        <f>(C88/B88)*100</f>
        <v>0</v>
      </c>
    </row>
    <row r="89" spans="1:4" ht="12.75" customHeight="1">
      <c r="A89" s="130" t="s">
        <v>51</v>
      </c>
      <c r="B89" s="130"/>
      <c r="C89" s="130"/>
      <c r="D89" s="130"/>
    </row>
    <row r="90" spans="1:4" ht="12" customHeight="1">
      <c r="A90" s="81" t="s">
        <v>45</v>
      </c>
      <c r="B90" s="67">
        <v>20.149</v>
      </c>
      <c r="C90" s="67">
        <v>0.1</v>
      </c>
      <c r="D90" s="69">
        <f>(C90/B90)*100</f>
        <v>0.4963025460320612</v>
      </c>
    </row>
    <row r="91" spans="1:4" ht="12" customHeight="1">
      <c r="A91" s="81" t="s">
        <v>46</v>
      </c>
      <c r="B91" s="67">
        <v>21.575</v>
      </c>
      <c r="C91" s="67">
        <v>0.15</v>
      </c>
      <c r="D91" s="69">
        <f>(C91/B91)*100</f>
        <v>0.6952491309385863</v>
      </c>
    </row>
    <row r="92" spans="1:4" ht="12" customHeight="1">
      <c r="A92" s="81" t="s">
        <v>29</v>
      </c>
      <c r="B92" s="67">
        <v>61.75</v>
      </c>
      <c r="C92" s="67">
        <v>0.25</v>
      </c>
      <c r="D92" s="69">
        <f>(C92/B92)*100</f>
        <v>0.4048582995951417</v>
      </c>
    </row>
    <row r="93" spans="1:4" ht="12" customHeight="1">
      <c r="A93" s="82" t="s">
        <v>49</v>
      </c>
      <c r="B93" s="67">
        <v>4</v>
      </c>
      <c r="C93" s="67">
        <v>0</v>
      </c>
      <c r="D93" s="69">
        <f>(C93/B93)*100</f>
        <v>0</v>
      </c>
    </row>
    <row r="94" spans="1:4" ht="12" customHeight="1">
      <c r="A94" s="86" t="s">
        <v>11</v>
      </c>
      <c r="B94" s="39">
        <f>SUM(B90:B93)</f>
        <v>107.474</v>
      </c>
      <c r="C94" s="39">
        <f>SUM(C90:C93)</f>
        <v>0.5</v>
      </c>
      <c r="D94" s="71">
        <f>(C94/B94)*100</f>
        <v>0.46522879952360563</v>
      </c>
    </row>
    <row r="95" spans="1:4" ht="12.75" customHeight="1">
      <c r="A95" s="130" t="s">
        <v>52</v>
      </c>
      <c r="B95" s="130"/>
      <c r="C95" s="130"/>
      <c r="D95" s="130"/>
    </row>
    <row r="96" spans="1:4" ht="11.25" customHeight="1">
      <c r="A96" s="81" t="s">
        <v>53</v>
      </c>
      <c r="B96" s="67">
        <v>4.378</v>
      </c>
      <c r="C96" s="67">
        <v>0</v>
      </c>
      <c r="D96" s="69">
        <f aca="true" t="shared" si="5" ref="D96:D101">(C96/B96)*100</f>
        <v>0</v>
      </c>
    </row>
    <row r="97" spans="1:4" ht="11.25" customHeight="1">
      <c r="A97" s="81" t="s">
        <v>46</v>
      </c>
      <c r="B97" s="67">
        <v>3.656</v>
      </c>
      <c r="C97" s="67">
        <v>0</v>
      </c>
      <c r="D97" s="69">
        <f t="shared" si="5"/>
        <v>0</v>
      </c>
    </row>
    <row r="98" spans="1:4" ht="11.25" customHeight="1">
      <c r="A98" s="82" t="s">
        <v>29</v>
      </c>
      <c r="B98" s="67">
        <v>5.809</v>
      </c>
      <c r="C98" s="67">
        <v>0</v>
      </c>
      <c r="D98" s="69">
        <f t="shared" si="5"/>
        <v>0</v>
      </c>
    </row>
    <row r="99" spans="1:4" ht="11.25" customHeight="1">
      <c r="A99" s="82" t="s">
        <v>48</v>
      </c>
      <c r="B99" s="67">
        <v>5</v>
      </c>
      <c r="C99" s="67">
        <v>0</v>
      </c>
      <c r="D99" s="69">
        <f t="shared" si="5"/>
        <v>0</v>
      </c>
    </row>
    <row r="100" spans="1:4" ht="11.25" customHeight="1">
      <c r="A100" s="82" t="s">
        <v>49</v>
      </c>
      <c r="B100" s="67">
        <v>3</v>
      </c>
      <c r="C100" s="67">
        <v>0</v>
      </c>
      <c r="D100" s="69">
        <f t="shared" si="5"/>
        <v>0</v>
      </c>
    </row>
    <row r="101" spans="1:4" ht="11.25" customHeight="1">
      <c r="A101" s="86" t="s">
        <v>11</v>
      </c>
      <c r="B101" s="39">
        <f>SUM(B96:B100)</f>
        <v>21.843</v>
      </c>
      <c r="C101" s="85">
        <f>SUM(C96:C100)</f>
        <v>0</v>
      </c>
      <c r="D101" s="71">
        <f t="shared" si="5"/>
        <v>0</v>
      </c>
    </row>
    <row r="102" spans="1:4" ht="15.75" customHeight="1">
      <c r="A102" s="130" t="s">
        <v>54</v>
      </c>
      <c r="B102" s="130"/>
      <c r="C102" s="130"/>
      <c r="D102" s="130"/>
    </row>
    <row r="103" spans="1:4" ht="12" customHeight="1">
      <c r="A103" s="70" t="s">
        <v>49</v>
      </c>
      <c r="B103" s="90">
        <v>3</v>
      </c>
      <c r="C103" s="90">
        <v>0</v>
      </c>
      <c r="D103" s="89">
        <f>(C103/B103)*100</f>
        <v>0</v>
      </c>
    </row>
    <row r="104" spans="1:4" ht="12" customHeight="1">
      <c r="A104" s="56" t="s">
        <v>11</v>
      </c>
      <c r="B104" s="83">
        <f>SUM(B103:B103)</f>
        <v>3</v>
      </c>
      <c r="C104" s="83">
        <f>SUM(C103:C103)</f>
        <v>0</v>
      </c>
      <c r="D104" s="84">
        <f>(C104/B104)*100</f>
        <v>0</v>
      </c>
    </row>
    <row r="105" spans="1:4" ht="15" customHeight="1">
      <c r="A105" s="130" t="s">
        <v>55</v>
      </c>
      <c r="B105" s="130"/>
      <c r="C105" s="130"/>
      <c r="D105" s="130"/>
    </row>
    <row r="106" spans="1:4" ht="12.75" customHeight="1">
      <c r="A106" s="81" t="s">
        <v>82</v>
      </c>
      <c r="B106" s="91">
        <v>8.887</v>
      </c>
      <c r="C106" s="91">
        <v>0</v>
      </c>
      <c r="D106" s="92">
        <f>(C106/B106)*100</f>
        <v>0</v>
      </c>
    </row>
    <row r="107" spans="1:4" ht="12.75" customHeight="1">
      <c r="A107" s="82" t="s">
        <v>48</v>
      </c>
      <c r="B107" s="67">
        <v>3</v>
      </c>
      <c r="C107" s="91">
        <v>0</v>
      </c>
      <c r="D107" s="92">
        <f>(C107/B107)*100</f>
        <v>0</v>
      </c>
    </row>
    <row r="108" spans="1:4" ht="12.75" customHeight="1">
      <c r="A108" s="86" t="s">
        <v>11</v>
      </c>
      <c r="B108" s="39">
        <f>SUM(B106:B107)</f>
        <v>11.887</v>
      </c>
      <c r="C108" s="39">
        <f>SUM(C106:C107)</f>
        <v>0</v>
      </c>
      <c r="D108" s="93">
        <f>(C108/B108)*100</f>
        <v>0</v>
      </c>
    </row>
    <row r="109" spans="1:4" ht="16.5" customHeight="1">
      <c r="A109" s="130" t="s">
        <v>56</v>
      </c>
      <c r="B109" s="130"/>
      <c r="C109" s="130"/>
      <c r="D109" s="130"/>
    </row>
    <row r="110" spans="1:4" ht="12.75" customHeight="1">
      <c r="A110" s="70" t="s">
        <v>49</v>
      </c>
      <c r="B110" s="90">
        <v>8</v>
      </c>
      <c r="C110" s="90">
        <v>0</v>
      </c>
      <c r="D110" s="94">
        <f>(C110/B110)*100</f>
        <v>0</v>
      </c>
    </row>
    <row r="111" spans="1:4" ht="12.75" customHeight="1">
      <c r="A111" s="56" t="s">
        <v>11</v>
      </c>
      <c r="B111" s="83">
        <f>SUM(B110:B110)</f>
        <v>8</v>
      </c>
      <c r="C111" s="90">
        <v>0</v>
      </c>
      <c r="D111" s="95">
        <f>(C111/B111)*100</f>
        <v>0</v>
      </c>
    </row>
    <row r="112" spans="1:4" ht="12.75" customHeight="1">
      <c r="A112" s="56" t="s">
        <v>57</v>
      </c>
      <c r="B112" s="83">
        <f>SUM(B82,B88,B94,B101,B104,B108,B111)</f>
        <v>496.446</v>
      </c>
      <c r="C112" s="83">
        <f>C82+C88+C94+C101+C104+C108+C111</f>
        <v>9.562000000000001</v>
      </c>
      <c r="D112" s="95">
        <f>(C112/B112)*100</f>
        <v>1.9260906523569532</v>
      </c>
    </row>
    <row r="113" spans="1:5" ht="18" customHeight="1">
      <c r="A113" s="132" t="s">
        <v>58</v>
      </c>
      <c r="B113" s="132"/>
      <c r="C113" s="132"/>
      <c r="D113" s="132"/>
      <c r="E113" s="106"/>
    </row>
    <row r="114" spans="1:4" ht="12" customHeight="1">
      <c r="A114" s="81" t="s">
        <v>45</v>
      </c>
      <c r="B114" s="67">
        <v>7</v>
      </c>
      <c r="C114" s="67">
        <v>0</v>
      </c>
      <c r="D114" s="69">
        <f aca="true" t="shared" si="6" ref="D114:D119">(C114/B114)*100</f>
        <v>0</v>
      </c>
    </row>
    <row r="115" spans="1:4" ht="12.75" customHeight="1">
      <c r="A115" s="81" t="s">
        <v>46</v>
      </c>
      <c r="B115" s="67">
        <v>4.5</v>
      </c>
      <c r="C115" s="67">
        <v>0</v>
      </c>
      <c r="D115" s="69">
        <f t="shared" si="6"/>
        <v>0</v>
      </c>
    </row>
    <row r="116" spans="1:4" ht="12.75" customHeight="1">
      <c r="A116" s="81" t="s">
        <v>34</v>
      </c>
      <c r="B116" s="67">
        <v>10.5</v>
      </c>
      <c r="C116" s="67">
        <v>0</v>
      </c>
      <c r="D116" s="69">
        <f t="shared" si="6"/>
        <v>0</v>
      </c>
    </row>
    <row r="117" spans="1:4" ht="15.75" customHeight="1">
      <c r="A117" s="82" t="s">
        <v>48</v>
      </c>
      <c r="B117" s="67">
        <v>20</v>
      </c>
      <c r="C117" s="67">
        <v>0</v>
      </c>
      <c r="D117" s="69">
        <f t="shared" si="6"/>
        <v>0</v>
      </c>
    </row>
    <row r="118" spans="1:4" ht="12.75" customHeight="1">
      <c r="A118" s="82" t="s">
        <v>49</v>
      </c>
      <c r="B118" s="67">
        <v>10</v>
      </c>
      <c r="C118" s="67">
        <v>0</v>
      </c>
      <c r="D118" s="69">
        <f t="shared" si="6"/>
        <v>0</v>
      </c>
    </row>
    <row r="119" spans="1:4" ht="15.75" customHeight="1">
      <c r="A119" s="86" t="s">
        <v>11</v>
      </c>
      <c r="B119" s="39">
        <f>SUM(B114:B118)</f>
        <v>52</v>
      </c>
      <c r="C119" s="39">
        <f>SUM(C114:C118)</f>
        <v>0</v>
      </c>
      <c r="D119" s="71">
        <f t="shared" si="6"/>
        <v>0</v>
      </c>
    </row>
    <row r="120" spans="1:4" ht="16.5" customHeight="1">
      <c r="A120" s="130" t="s">
        <v>59</v>
      </c>
      <c r="B120" s="130"/>
      <c r="C120" s="130"/>
      <c r="D120" s="130"/>
    </row>
    <row r="121" spans="1:4" ht="14.25" customHeight="1">
      <c r="A121" s="70" t="s">
        <v>45</v>
      </c>
      <c r="B121" s="88">
        <v>9</v>
      </c>
      <c r="C121" s="88">
        <v>0</v>
      </c>
      <c r="D121" s="89">
        <f aca="true" t="shared" si="7" ref="D121:D126">(C121/B121)*100</f>
        <v>0</v>
      </c>
    </row>
    <row r="122" spans="1:4" ht="14.25" customHeight="1">
      <c r="A122" s="70" t="s">
        <v>46</v>
      </c>
      <c r="B122" s="88">
        <v>10</v>
      </c>
      <c r="C122" s="88">
        <v>0</v>
      </c>
      <c r="D122" s="89">
        <f t="shared" si="7"/>
        <v>0</v>
      </c>
    </row>
    <row r="123" spans="1:4" ht="14.25" customHeight="1">
      <c r="A123" s="70" t="s">
        <v>34</v>
      </c>
      <c r="B123" s="90">
        <v>15</v>
      </c>
      <c r="C123" s="88">
        <v>0</v>
      </c>
      <c r="D123" s="89">
        <f t="shared" si="7"/>
        <v>0</v>
      </c>
    </row>
    <row r="124" spans="1:4" ht="14.25" customHeight="1">
      <c r="A124" s="70" t="s">
        <v>49</v>
      </c>
      <c r="B124" s="90">
        <v>9</v>
      </c>
      <c r="C124" s="88">
        <v>0</v>
      </c>
      <c r="D124" s="89">
        <f t="shared" si="7"/>
        <v>0</v>
      </c>
    </row>
    <row r="125" spans="1:4" ht="14.25" customHeight="1">
      <c r="A125" s="70" t="s">
        <v>48</v>
      </c>
      <c r="B125" s="90">
        <v>13</v>
      </c>
      <c r="C125" s="88">
        <v>0</v>
      </c>
      <c r="D125" s="89">
        <f t="shared" si="7"/>
        <v>0</v>
      </c>
    </row>
    <row r="126" spans="1:4" ht="14.25" customHeight="1">
      <c r="A126" s="56" t="s">
        <v>11</v>
      </c>
      <c r="B126" s="83">
        <f>SUM(B121:B125)</f>
        <v>56</v>
      </c>
      <c r="C126" s="83">
        <f>SUM(C121:C125)</f>
        <v>0</v>
      </c>
      <c r="D126" s="84">
        <f t="shared" si="7"/>
        <v>0</v>
      </c>
    </row>
    <row r="127" spans="1:4" ht="15" customHeight="1">
      <c r="A127" s="125" t="s">
        <v>60</v>
      </c>
      <c r="B127" s="125"/>
      <c r="C127" s="125"/>
      <c r="D127" s="125"/>
    </row>
    <row r="128" spans="1:4" ht="12" customHeight="1">
      <c r="A128" s="82" t="s">
        <v>45</v>
      </c>
      <c r="B128" s="67">
        <v>141.828</v>
      </c>
      <c r="C128" s="67">
        <v>0.33</v>
      </c>
      <c r="D128" s="87">
        <f aca="true" t="shared" si="8" ref="D128:D141">(C128/B128)*100</f>
        <v>0.23267619934004571</v>
      </c>
    </row>
    <row r="129" spans="1:4" ht="12" customHeight="1">
      <c r="A129" s="81" t="s">
        <v>46</v>
      </c>
      <c r="B129" s="67">
        <v>29.7</v>
      </c>
      <c r="C129" s="67">
        <v>0</v>
      </c>
      <c r="D129" s="87">
        <f t="shared" si="8"/>
        <v>0</v>
      </c>
    </row>
    <row r="130" spans="1:4" ht="12" customHeight="1">
      <c r="A130" s="82" t="s">
        <v>47</v>
      </c>
      <c r="B130" s="67">
        <v>3</v>
      </c>
      <c r="C130" s="67">
        <v>0</v>
      </c>
      <c r="D130" s="87">
        <f t="shared" si="8"/>
        <v>0</v>
      </c>
    </row>
    <row r="131" spans="1:4" ht="12" customHeight="1">
      <c r="A131" s="82" t="s">
        <v>34</v>
      </c>
      <c r="B131" s="67">
        <v>20</v>
      </c>
      <c r="C131" s="67">
        <v>0</v>
      </c>
      <c r="D131" s="87">
        <f t="shared" si="8"/>
        <v>0</v>
      </c>
    </row>
    <row r="132" spans="1:4" ht="12" customHeight="1">
      <c r="A132" s="82" t="s">
        <v>29</v>
      </c>
      <c r="B132" s="67">
        <v>26</v>
      </c>
      <c r="C132" s="67">
        <v>0.391</v>
      </c>
      <c r="D132" s="87">
        <f t="shared" si="8"/>
        <v>1.5038461538461538</v>
      </c>
    </row>
    <row r="133" spans="1:4" ht="12" customHeight="1">
      <c r="A133" s="82" t="s">
        <v>49</v>
      </c>
      <c r="B133" s="67">
        <v>13</v>
      </c>
      <c r="C133" s="67">
        <v>0</v>
      </c>
      <c r="D133" s="87">
        <f t="shared" si="8"/>
        <v>0</v>
      </c>
    </row>
    <row r="134" spans="1:4" ht="12" customHeight="1">
      <c r="A134" s="82" t="s">
        <v>25</v>
      </c>
      <c r="B134" s="67">
        <v>2.92</v>
      </c>
      <c r="C134" s="67">
        <v>0</v>
      </c>
      <c r="D134" s="87">
        <f t="shared" si="8"/>
        <v>0</v>
      </c>
    </row>
    <row r="135" spans="1:4" ht="12" customHeight="1">
      <c r="A135" s="82" t="s">
        <v>61</v>
      </c>
      <c r="B135" s="67">
        <v>2.7</v>
      </c>
      <c r="C135" s="67">
        <v>0</v>
      </c>
      <c r="D135" s="87">
        <f t="shared" si="8"/>
        <v>0</v>
      </c>
    </row>
    <row r="136" spans="1:4" ht="12" customHeight="1">
      <c r="A136" s="82" t="s">
        <v>62</v>
      </c>
      <c r="B136" s="67">
        <v>34.626</v>
      </c>
      <c r="C136" s="67">
        <v>0</v>
      </c>
      <c r="D136" s="87">
        <f t="shared" si="8"/>
        <v>0</v>
      </c>
    </row>
    <row r="137" spans="1:4" ht="12" customHeight="1">
      <c r="A137" s="82" t="s">
        <v>63</v>
      </c>
      <c r="B137" s="67">
        <v>3</v>
      </c>
      <c r="C137" s="67">
        <v>0</v>
      </c>
      <c r="D137" s="87">
        <f t="shared" si="8"/>
        <v>0</v>
      </c>
    </row>
    <row r="138" spans="1:4" ht="12" customHeight="1">
      <c r="A138" s="82" t="s">
        <v>64</v>
      </c>
      <c r="B138" s="67">
        <v>3</v>
      </c>
      <c r="C138" s="67">
        <v>0</v>
      </c>
      <c r="D138" s="87">
        <f t="shared" si="8"/>
        <v>0</v>
      </c>
    </row>
    <row r="139" spans="1:4" ht="12" customHeight="1">
      <c r="A139" s="82" t="s">
        <v>20</v>
      </c>
      <c r="B139" s="67">
        <v>3</v>
      </c>
      <c r="C139" s="67">
        <v>0</v>
      </c>
      <c r="D139" s="87">
        <f t="shared" si="8"/>
        <v>0</v>
      </c>
    </row>
    <row r="140" spans="1:4" ht="12" customHeight="1">
      <c r="A140" s="82" t="s">
        <v>65</v>
      </c>
      <c r="B140" s="67">
        <v>22.102</v>
      </c>
      <c r="C140" s="67">
        <v>0</v>
      </c>
      <c r="D140" s="87">
        <f t="shared" si="8"/>
        <v>0</v>
      </c>
    </row>
    <row r="141" spans="1:4" ht="12" customHeight="1">
      <c r="A141" s="82" t="s">
        <v>66</v>
      </c>
      <c r="B141" s="67">
        <v>3</v>
      </c>
      <c r="C141" s="67">
        <v>0</v>
      </c>
      <c r="D141" s="87">
        <f t="shared" si="8"/>
        <v>0</v>
      </c>
    </row>
    <row r="142" spans="1:4" ht="12" customHeight="1">
      <c r="A142" s="38" t="s">
        <v>11</v>
      </c>
      <c r="B142" s="39">
        <f>SUM(B128:B141)</f>
        <v>307.8759999999999</v>
      </c>
      <c r="C142" s="39">
        <f>SUM(C128:C141)</f>
        <v>0.7210000000000001</v>
      </c>
      <c r="D142" s="87">
        <f>(C142/B142)*100</f>
        <v>0.23418519144070998</v>
      </c>
    </row>
    <row r="143" spans="1:4" ht="12" customHeight="1">
      <c r="A143" s="38" t="s">
        <v>67</v>
      </c>
      <c r="B143" s="39">
        <f>SUM(B112,B119,B126,B142,)</f>
        <v>912.3219999999999</v>
      </c>
      <c r="C143" s="96">
        <f>SUM(C112,C119,C126,C142,)</f>
        <v>10.283000000000001</v>
      </c>
      <c r="D143" s="71">
        <f>(C143/B143)*100</f>
        <v>1.1271239759646268</v>
      </c>
    </row>
    <row r="144" spans="1:4" ht="12" customHeight="1">
      <c r="A144" s="38" t="s">
        <v>68</v>
      </c>
      <c r="B144" s="39">
        <f>SUM(B71,B143)</f>
        <v>1108.322</v>
      </c>
      <c r="C144" s="39">
        <f>SUM(C71,C143)</f>
        <v>10.646</v>
      </c>
      <c r="D144" s="93">
        <f>(C144/B144)*100</f>
        <v>0.9605511755608932</v>
      </c>
    </row>
    <row r="145" spans="1:4" ht="12" customHeight="1">
      <c r="A145" s="38" t="s">
        <v>13</v>
      </c>
      <c r="B145" s="63">
        <v>14</v>
      </c>
      <c r="C145" s="72"/>
      <c r="D145" s="73"/>
    </row>
    <row r="146" spans="1:4" s="51" customFormat="1" ht="12" customHeight="1">
      <c r="A146" s="38" t="s">
        <v>14</v>
      </c>
      <c r="B146" s="63">
        <v>22</v>
      </c>
      <c r="C146" s="72"/>
      <c r="D146" s="73"/>
    </row>
    <row r="147" spans="1:4" ht="12.75" customHeight="1">
      <c r="A147" s="125" t="s">
        <v>69</v>
      </c>
      <c r="B147" s="125"/>
      <c r="C147" s="125"/>
      <c r="D147" s="125"/>
    </row>
    <row r="148" spans="1:4" ht="12.75" customHeight="1">
      <c r="A148" s="125" t="s">
        <v>70</v>
      </c>
      <c r="B148" s="125"/>
      <c r="C148" s="125"/>
      <c r="D148" s="125"/>
    </row>
    <row r="149" spans="1:4" ht="12" customHeight="1">
      <c r="A149" s="74" t="s">
        <v>23</v>
      </c>
      <c r="B149" s="67">
        <v>15.3</v>
      </c>
      <c r="C149" s="75">
        <v>0</v>
      </c>
      <c r="D149" s="69">
        <f>(C149/B149)*100</f>
        <v>0</v>
      </c>
    </row>
    <row r="150" spans="1:4" ht="12" customHeight="1">
      <c r="A150" s="74" t="s">
        <v>29</v>
      </c>
      <c r="B150" s="67">
        <v>58.4</v>
      </c>
      <c r="C150" s="75">
        <v>0</v>
      </c>
      <c r="D150" s="69">
        <f>(C150/B150)*100</f>
        <v>0</v>
      </c>
    </row>
    <row r="151" spans="1:4" ht="12" customHeight="1">
      <c r="A151" s="76" t="s">
        <v>20</v>
      </c>
      <c r="B151" s="67">
        <v>43.4</v>
      </c>
      <c r="C151" s="75">
        <v>0</v>
      </c>
      <c r="D151" s="69">
        <f>(C151/B151)*100</f>
        <v>0</v>
      </c>
    </row>
    <row r="152" spans="1:4" ht="12" customHeight="1">
      <c r="A152" s="77" t="s">
        <v>11</v>
      </c>
      <c r="B152" s="39">
        <f>SUM(B149:B151)</f>
        <v>117.1</v>
      </c>
      <c r="C152" s="75">
        <v>0</v>
      </c>
      <c r="D152" s="71">
        <f>(C152/B152)*100</f>
        <v>0</v>
      </c>
    </row>
    <row r="153" spans="1:10" ht="16.5" customHeight="1">
      <c r="A153" s="132" t="s">
        <v>71</v>
      </c>
      <c r="B153" s="132"/>
      <c r="C153" s="132"/>
      <c r="D153" s="132"/>
      <c r="G153" s="133"/>
      <c r="H153" s="133"/>
      <c r="I153" s="133"/>
      <c r="J153" s="133"/>
    </row>
    <row r="154" spans="1:10" ht="12" customHeight="1">
      <c r="A154" s="74" t="s">
        <v>20</v>
      </c>
      <c r="B154" s="67">
        <v>46.5</v>
      </c>
      <c r="C154" s="75">
        <v>0</v>
      </c>
      <c r="D154" s="69">
        <f>(C154/B154)*100</f>
        <v>0</v>
      </c>
      <c r="G154" s="133" t="s">
        <v>72</v>
      </c>
      <c r="H154" s="133"/>
      <c r="I154" s="133"/>
      <c r="J154" s="133"/>
    </row>
    <row r="155" spans="1:10" ht="12" customHeight="1">
      <c r="A155" s="78" t="s">
        <v>11</v>
      </c>
      <c r="B155" s="85">
        <f>B154</f>
        <v>46.5</v>
      </c>
      <c r="C155" s="109">
        <v>0</v>
      </c>
      <c r="D155" s="79">
        <f>(C155/B155)*100</f>
        <v>0</v>
      </c>
      <c r="G155" s="133"/>
      <c r="H155" s="133"/>
      <c r="I155" s="133"/>
      <c r="J155" s="133"/>
    </row>
    <row r="156" spans="1:10" ht="12" customHeight="1">
      <c r="A156" s="134" t="s">
        <v>84</v>
      </c>
      <c r="B156" s="134"/>
      <c r="C156" s="134"/>
      <c r="D156" s="134"/>
      <c r="G156" s="108"/>
      <c r="H156" s="108"/>
      <c r="I156" s="108"/>
      <c r="J156" s="108"/>
    </row>
    <row r="157" spans="1:10" ht="12" customHeight="1">
      <c r="A157" s="110" t="s">
        <v>20</v>
      </c>
      <c r="B157" s="111">
        <v>14.41</v>
      </c>
      <c r="C157" s="112">
        <v>0</v>
      </c>
      <c r="D157" s="112">
        <f>(C157/B157)*100</f>
        <v>0</v>
      </c>
      <c r="G157" s="108"/>
      <c r="H157" s="108"/>
      <c r="I157" s="108"/>
      <c r="J157" s="108"/>
    </row>
    <row r="158" spans="1:10" ht="12" customHeight="1">
      <c r="A158" s="110" t="s">
        <v>11</v>
      </c>
      <c r="B158" s="111">
        <f>B157</f>
        <v>14.41</v>
      </c>
      <c r="C158" s="112">
        <v>0</v>
      </c>
      <c r="D158" s="112">
        <f>(C158/B158)*100</f>
        <v>0</v>
      </c>
      <c r="G158" s="108"/>
      <c r="H158" s="108"/>
      <c r="I158" s="108"/>
      <c r="J158" s="108"/>
    </row>
    <row r="159" spans="1:4" ht="16.5" customHeight="1">
      <c r="A159" s="132" t="s">
        <v>73</v>
      </c>
      <c r="B159" s="132"/>
      <c r="C159" s="132"/>
      <c r="D159" s="132"/>
    </row>
    <row r="160" spans="1:4" ht="12" customHeight="1">
      <c r="A160" s="74" t="s">
        <v>23</v>
      </c>
      <c r="B160" s="67">
        <v>8.03</v>
      </c>
      <c r="C160" s="75">
        <v>0</v>
      </c>
      <c r="D160" s="69">
        <f>(C160/B160)*100</f>
        <v>0</v>
      </c>
    </row>
    <row r="161" spans="1:4" ht="12" customHeight="1">
      <c r="A161" s="74" t="s">
        <v>29</v>
      </c>
      <c r="B161" s="67">
        <v>2.45</v>
      </c>
      <c r="C161" s="75">
        <v>0</v>
      </c>
      <c r="D161" s="69">
        <f>(C161/B161)*100</f>
        <v>0</v>
      </c>
    </row>
    <row r="162" spans="1:4" ht="12" customHeight="1">
      <c r="A162" s="76" t="s">
        <v>20</v>
      </c>
      <c r="B162" s="67">
        <v>8.77</v>
      </c>
      <c r="C162" s="75">
        <v>0</v>
      </c>
      <c r="D162" s="69">
        <f>(C162/B162)*100</f>
        <v>0</v>
      </c>
    </row>
    <row r="163" spans="1:4" ht="12" customHeight="1">
      <c r="A163" s="78" t="s">
        <v>11</v>
      </c>
      <c r="B163" s="39">
        <f>SUM(B160:B162)</f>
        <v>19.25</v>
      </c>
      <c r="C163" s="75">
        <v>0</v>
      </c>
      <c r="D163" s="79">
        <f>(C163/B163)*100</f>
        <v>0</v>
      </c>
    </row>
    <row r="164" spans="1:4" ht="12" customHeight="1">
      <c r="A164" s="120" t="s">
        <v>85</v>
      </c>
      <c r="B164" s="121"/>
      <c r="C164" s="121"/>
      <c r="D164" s="122"/>
    </row>
    <row r="165" spans="1:4" ht="12" customHeight="1">
      <c r="A165" s="78" t="s">
        <v>23</v>
      </c>
      <c r="B165" s="67">
        <v>7.44</v>
      </c>
      <c r="C165" s="75">
        <v>0</v>
      </c>
      <c r="D165" s="69">
        <f>(C165/B165)*100</f>
        <v>0</v>
      </c>
    </row>
    <row r="166" spans="1:4" ht="12" customHeight="1">
      <c r="A166" s="78" t="s">
        <v>29</v>
      </c>
      <c r="B166" s="67">
        <v>5.8</v>
      </c>
      <c r="C166" s="75">
        <v>0</v>
      </c>
      <c r="D166" s="69">
        <f>(C166/B166)*100</f>
        <v>0</v>
      </c>
    </row>
    <row r="167" spans="1:4" ht="12" customHeight="1">
      <c r="A167" s="78" t="s">
        <v>11</v>
      </c>
      <c r="B167" s="39">
        <f>SUM(B165:B166)</f>
        <v>13.24</v>
      </c>
      <c r="C167" s="39">
        <f>SUM(C165:C166)</f>
        <v>0</v>
      </c>
      <c r="D167" s="71">
        <f>(C167/B167)*100</f>
        <v>0</v>
      </c>
    </row>
    <row r="168" spans="1:11" s="12" customFormat="1" ht="12" customHeight="1">
      <c r="A168" s="77" t="s">
        <v>74</v>
      </c>
      <c r="B168" s="39">
        <f>SUM(B152,B155,B158,B163,B167)</f>
        <v>210.5</v>
      </c>
      <c r="C168" s="80">
        <v>0</v>
      </c>
      <c r="D168" s="79">
        <f>(C168/B168)*100</f>
        <v>0</v>
      </c>
      <c r="E168" s="1"/>
      <c r="G168" s="18"/>
      <c r="H168" s="18"/>
      <c r="I168" s="18"/>
      <c r="J168" s="18"/>
      <c r="K168" s="19"/>
    </row>
    <row r="169" spans="1:11" ht="12" customHeight="1">
      <c r="A169" s="77" t="s">
        <v>13</v>
      </c>
      <c r="B169" s="66">
        <v>0</v>
      </c>
      <c r="C169" s="66"/>
      <c r="D169" s="79"/>
      <c r="G169" s="18"/>
      <c r="H169" s="20"/>
      <c r="I169" s="21"/>
      <c r="J169" s="22"/>
      <c r="K169" s="19"/>
    </row>
    <row r="170" spans="1:11" ht="12" customHeight="1">
      <c r="A170" s="77" t="s">
        <v>14</v>
      </c>
      <c r="B170" s="66">
        <v>0</v>
      </c>
      <c r="C170" s="66"/>
      <c r="D170" s="66"/>
      <c r="G170" s="19"/>
      <c r="H170" s="19"/>
      <c r="I170" s="19"/>
      <c r="J170" s="19"/>
      <c r="K170" s="19"/>
    </row>
    <row r="171" spans="1:4" ht="12.75" customHeight="1">
      <c r="A171" s="56" t="s">
        <v>75</v>
      </c>
      <c r="B171" s="97">
        <f>SUM(B14,B63,B71,B143,B168)</f>
        <v>10013.314</v>
      </c>
      <c r="C171" s="97">
        <f>SUM(C14,C63,C71,C143,C168)</f>
        <v>6353.930000000001</v>
      </c>
      <c r="D171" s="84">
        <f>(C171/B171)*100</f>
        <v>63.4548162576346</v>
      </c>
    </row>
    <row r="172" spans="1:4" ht="12.75" customHeight="1">
      <c r="A172" s="56" t="s">
        <v>13</v>
      </c>
      <c r="B172" s="98">
        <f>SUM(B15,B64,B145,B169)</f>
        <v>42</v>
      </c>
      <c r="C172" s="99"/>
      <c r="D172" s="99"/>
    </row>
    <row r="173" spans="1:4" ht="12.75" customHeight="1">
      <c r="A173" s="56" t="s">
        <v>14</v>
      </c>
      <c r="B173" s="98">
        <f>SUM(B16,B65,B146,B170)</f>
        <v>92</v>
      </c>
      <c r="C173" s="100"/>
      <c r="D173" s="101"/>
    </row>
  </sheetData>
  <sheetProtection selectLockedCells="1" selectUnlockedCells="1"/>
  <mergeCells count="34">
    <mergeCell ref="A109:D109"/>
    <mergeCell ref="G153:J153"/>
    <mergeCell ref="G154:J154"/>
    <mergeCell ref="G155:J155"/>
    <mergeCell ref="A156:D156"/>
    <mergeCell ref="A113:D113"/>
    <mergeCell ref="A120:D120"/>
    <mergeCell ref="A127:D127"/>
    <mergeCell ref="A74:D74"/>
    <mergeCell ref="A159:D159"/>
    <mergeCell ref="A147:D147"/>
    <mergeCell ref="A148:D148"/>
    <mergeCell ref="A153:D153"/>
    <mergeCell ref="A83:D83"/>
    <mergeCell ref="A89:D89"/>
    <mergeCell ref="A95:D95"/>
    <mergeCell ref="A102:D102"/>
    <mergeCell ref="A105:D105"/>
    <mergeCell ref="A27:D27"/>
    <mergeCell ref="A36:D36"/>
    <mergeCell ref="A57:D57"/>
    <mergeCell ref="A66:D66"/>
    <mergeCell ref="A72:D72"/>
    <mergeCell ref="A73:D73"/>
    <mergeCell ref="A11:D11"/>
    <mergeCell ref="A164:D164"/>
    <mergeCell ref="A1:D1"/>
    <mergeCell ref="A2:D2"/>
    <mergeCell ref="A3:D3"/>
    <mergeCell ref="A4:D4"/>
    <mergeCell ref="A7:D7"/>
    <mergeCell ref="A8:D8"/>
    <mergeCell ref="A17:D17"/>
    <mergeCell ref="A18:D18"/>
  </mergeCells>
  <printOptions horizontalCentered="1"/>
  <pageMargins left="1.1811023622047245" right="0.3937007874015748" top="0.53" bottom="0.59" header="0" footer="0"/>
  <pageSetup horizontalDpi="300" verticalDpi="300" orientation="portrait" paperSize="9" scale="84" r:id="rId1"/>
  <rowBreaks count="2" manualBreakCount="2">
    <brk id="56" max="3" man="1"/>
    <brk id="119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ponomarchuk</cp:lastModifiedBy>
  <cp:lastPrinted>2016-07-21T23:17:11Z</cp:lastPrinted>
  <dcterms:created xsi:type="dcterms:W3CDTF">2014-01-22T02:43:31Z</dcterms:created>
  <dcterms:modified xsi:type="dcterms:W3CDTF">2016-09-15T07:28:39Z</dcterms:modified>
  <cp:category/>
  <cp:version/>
  <cp:contentType/>
  <cp:contentStatus/>
</cp:coreProperties>
</file>