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<sst xmlns="http://schemas.openxmlformats.org/spreadsheetml/2006/main" count="78" uniqueCount="37">
  <si>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</si>
  <si>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</si>
  <si>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</si>
  <si>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</si>
  <si>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</si>
  <si>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</si>
  <si>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</si>
  <si>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</si>
  <si>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</si>
  <si>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</si>
  <si>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</si>
  <si>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</si>
  <si>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</si>
  <si>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</si>
  <si>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</si>
  <si>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</si>
  <si>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</si>
  <si>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</si>
  <si>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</si>
  <si>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</si>
  <si>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</si>
  <si>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</si>
  <si>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</si>
  <si>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</si>
  <si>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</si>
  <si>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</si>
  <si>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</si>
  <si>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</si>
  <si>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</si>
  <si>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</si>
  <si>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</si>
  <si>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</si>
  <si>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</si>
  <si>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</si>
  <si>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</si>
  <si>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</si>
  <si>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январь-март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</si>
</sst>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8" sqref="T8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2" width="8.5" style="1" customWidth="1"/>
    <col min="13" max="13" width="12.660156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9" t="s">
        <v>32</v>
      </c>
      <c r="B4" s="50" t="s">
        <v>0</v>
      </c>
      <c r="C4" s="51" t="s">
        <v>1</v>
      </c>
      <c r="D4" s="51"/>
      <c r="E4" s="51"/>
      <c r="F4" s="51"/>
      <c r="G4" s="51"/>
      <c r="H4" s="51"/>
      <c r="I4" s="52" t="s">
        <v>33</v>
      </c>
      <c r="J4" s="53"/>
      <c r="K4" s="54"/>
      <c r="L4" s="52" t="s">
        <v>2</v>
      </c>
      <c r="M4" s="53"/>
      <c r="N4" s="53"/>
      <c r="O4" s="53"/>
      <c r="P4" s="53"/>
      <c r="Q4" s="54"/>
    </row>
    <row r="5" spans="1:17" ht="19.5" customHeight="1">
      <c r="A5" s="49"/>
      <c r="B5" s="50"/>
      <c r="C5" s="51"/>
      <c r="D5" s="51"/>
      <c r="E5" s="51"/>
      <c r="F5" s="51"/>
      <c r="G5" s="51"/>
      <c r="H5" s="51"/>
      <c r="I5" s="55"/>
      <c r="J5" s="56"/>
      <c r="K5" s="57"/>
      <c r="L5" s="55"/>
      <c r="M5" s="56"/>
      <c r="N5" s="56"/>
      <c r="O5" s="56"/>
      <c r="P5" s="56"/>
      <c r="Q5" s="57"/>
    </row>
    <row r="6" spans="1:17" ht="12.75">
      <c r="A6" s="49"/>
      <c r="B6" s="50"/>
      <c r="C6" s="39" t="s">
        <v>3</v>
      </c>
      <c r="D6" s="39"/>
      <c r="E6" s="39"/>
      <c r="F6" s="39" t="s">
        <v>4</v>
      </c>
      <c r="G6" s="39"/>
      <c r="H6" s="39"/>
      <c r="I6" s="40" t="s">
        <v>3</v>
      </c>
      <c r="J6" s="41"/>
      <c r="K6" s="42"/>
      <c r="L6" s="43" t="s">
        <v>3</v>
      </c>
      <c r="M6" s="44"/>
      <c r="N6" s="45"/>
      <c r="O6" s="43" t="s">
        <v>4</v>
      </c>
      <c r="P6" s="44"/>
      <c r="Q6" s="45"/>
    </row>
    <row r="7" spans="1:17" ht="70.5" customHeight="1">
      <c r="A7" s="49"/>
      <c r="B7" s="50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30</v>
      </c>
      <c r="C8" s="10"/>
      <c r="D8" s="11">
        <v>734466.2</v>
      </c>
      <c r="E8" s="10"/>
      <c r="F8" s="10"/>
      <c r="G8" s="11">
        <v>377370.5</v>
      </c>
      <c r="H8" s="10"/>
      <c r="I8" s="31"/>
      <c r="J8" s="32">
        <v>182356.1</v>
      </c>
      <c r="K8" s="31"/>
      <c r="L8" s="12"/>
      <c r="M8" s="13">
        <f>D8+J8</f>
        <v>916822.2999999999</v>
      </c>
      <c r="N8" s="12"/>
      <c r="O8" s="10"/>
      <c r="P8" s="11">
        <f>G8</f>
        <v>377370.5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5"/>
      <c r="I9" s="33"/>
      <c r="J9" s="33"/>
      <c r="K9" s="34"/>
      <c r="L9" s="17"/>
      <c r="M9" s="28"/>
      <c r="N9" s="17"/>
      <c r="O9" s="16"/>
      <c r="P9" s="26"/>
      <c r="Q9" s="25"/>
    </row>
    <row r="10" spans="1:17" ht="12.75">
      <c r="A10" s="18" t="s">
        <v>10</v>
      </c>
      <c r="B10" s="15" t="s">
        <v>11</v>
      </c>
      <c r="C10" s="27">
        <f>22.2/1000</f>
        <v>0.0222</v>
      </c>
      <c r="D10" s="19">
        <v>50</v>
      </c>
      <c r="E10" s="19" t="s">
        <v>34</v>
      </c>
      <c r="F10" s="27">
        <f>22.8/1000</f>
        <v>0.0228</v>
      </c>
      <c r="G10" s="19">
        <v>384.5</v>
      </c>
      <c r="H10" s="19" t="s">
        <v>34</v>
      </c>
      <c r="I10" s="30" t="s">
        <v>31</v>
      </c>
      <c r="J10" s="30" t="s">
        <v>31</v>
      </c>
      <c r="K10" s="30" t="s">
        <v>31</v>
      </c>
      <c r="L10" s="29">
        <f>C10</f>
        <v>0.0222</v>
      </c>
      <c r="M10" s="20">
        <f>D10</f>
        <v>50</v>
      </c>
      <c r="N10" s="19" t="s">
        <v>34</v>
      </c>
      <c r="O10" s="27">
        <f aca="true" t="shared" si="0" ref="O10:P17">F10</f>
        <v>0.0228</v>
      </c>
      <c r="P10" s="19">
        <f t="shared" si="0"/>
        <v>384.5</v>
      </c>
      <c r="Q10" s="19" t="s">
        <v>34</v>
      </c>
    </row>
    <row r="11" spans="1:17" ht="12.75">
      <c r="A11" s="18" t="s">
        <v>12</v>
      </c>
      <c r="B11" s="15" t="s">
        <v>13</v>
      </c>
      <c r="C11" s="19">
        <f>373.7/1000</f>
        <v>0.3737</v>
      </c>
      <c r="D11" s="19">
        <v>449.4</v>
      </c>
      <c r="E11" s="19" t="s">
        <v>34</v>
      </c>
      <c r="F11" s="19">
        <f>5856.3/1000</f>
        <v>5.8563</v>
      </c>
      <c r="G11" s="19">
        <v>44118.9</v>
      </c>
      <c r="H11" s="19">
        <f aca="true" t="shared" si="1" ref="H11:H16">G11/F11</f>
        <v>7533.579222375903</v>
      </c>
      <c r="I11" s="30" t="s">
        <v>31</v>
      </c>
      <c r="J11" s="30" t="s">
        <v>31</v>
      </c>
      <c r="K11" s="30" t="s">
        <v>31</v>
      </c>
      <c r="L11" s="20">
        <f>C11</f>
        <v>0.3737</v>
      </c>
      <c r="M11" s="20">
        <f>D11</f>
        <v>449.4</v>
      </c>
      <c r="N11" s="19" t="s">
        <v>34</v>
      </c>
      <c r="O11" s="19">
        <f t="shared" si="0"/>
        <v>5.8563</v>
      </c>
      <c r="P11" s="19">
        <f t="shared" si="0"/>
        <v>44118.9</v>
      </c>
      <c r="Q11" s="19">
        <f>P11/O11</f>
        <v>7533.579222375903</v>
      </c>
    </row>
    <row r="12" spans="1:17" ht="12.75">
      <c r="A12" s="18" t="s">
        <v>14</v>
      </c>
      <c r="B12" s="15" t="s">
        <v>15</v>
      </c>
      <c r="C12" s="19">
        <f>440588/1000</f>
        <v>440.588</v>
      </c>
      <c r="D12" s="19">
        <v>498727.6</v>
      </c>
      <c r="E12" s="19">
        <f aca="true" t="shared" si="2" ref="E12:E17">D12/C12</f>
        <v>1131.9591091904454</v>
      </c>
      <c r="F12" s="19">
        <f>91174.3/1000</f>
        <v>91.1743</v>
      </c>
      <c r="G12" s="19">
        <v>203303.7</v>
      </c>
      <c r="H12" s="19">
        <f t="shared" si="1"/>
        <v>2229.835600602363</v>
      </c>
      <c r="I12" s="36">
        <f>107324.3/1000</f>
        <v>107.32430000000001</v>
      </c>
      <c r="J12" s="36">
        <v>128837.1</v>
      </c>
      <c r="K12" s="35">
        <f>J12/I12</f>
        <v>1200.4466835562869</v>
      </c>
      <c r="L12" s="20">
        <f aca="true" t="shared" si="3" ref="L12:M15">C12+I12</f>
        <v>547.9123000000001</v>
      </c>
      <c r="M12" s="20">
        <f t="shared" si="3"/>
        <v>627564.7</v>
      </c>
      <c r="N12" s="19">
        <f aca="true" t="shared" si="4" ref="N12:N19">M12/L12</f>
        <v>1145.3743600937594</v>
      </c>
      <c r="O12" s="19">
        <f t="shared" si="0"/>
        <v>91.1743</v>
      </c>
      <c r="P12" s="19">
        <f t="shared" si="0"/>
        <v>203303.7</v>
      </c>
      <c r="Q12" s="19">
        <f aca="true" t="shared" si="5" ref="Q12:Q20">P12/O12</f>
        <v>2229.835600602363</v>
      </c>
    </row>
    <row r="13" spans="1:17" ht="12.75">
      <c r="A13" s="18" t="s">
        <v>16</v>
      </c>
      <c r="B13" s="15" t="s">
        <v>17</v>
      </c>
      <c r="C13" s="19">
        <f>22991.6/1000</f>
        <v>22.9916</v>
      </c>
      <c r="D13" s="19">
        <v>92749.8</v>
      </c>
      <c r="E13" s="19">
        <f t="shared" si="2"/>
        <v>4034.073313731972</v>
      </c>
      <c r="F13" s="19">
        <f>13383.3/1000</f>
        <v>13.383299999999998</v>
      </c>
      <c r="G13" s="19">
        <v>31999.8</v>
      </c>
      <c r="H13" s="19">
        <f t="shared" si="1"/>
        <v>2391.0246351796645</v>
      </c>
      <c r="I13" s="36">
        <f>6642.1/1000</f>
        <v>6.6421</v>
      </c>
      <c r="J13" s="36">
        <v>31592.5</v>
      </c>
      <c r="K13" s="35">
        <f>J13/I13</f>
        <v>4756.402342632601</v>
      </c>
      <c r="L13" s="20">
        <f t="shared" si="3"/>
        <v>29.633699999999997</v>
      </c>
      <c r="M13" s="20">
        <f t="shared" si="3"/>
        <v>124342.3</v>
      </c>
      <c r="N13" s="19">
        <f t="shared" si="4"/>
        <v>4195.976202769145</v>
      </c>
      <c r="O13" s="19">
        <f t="shared" si="0"/>
        <v>13.383299999999998</v>
      </c>
      <c r="P13" s="19">
        <f t="shared" si="0"/>
        <v>31999.8</v>
      </c>
      <c r="Q13" s="19">
        <f t="shared" si="5"/>
        <v>2391.0246351796645</v>
      </c>
    </row>
    <row r="14" spans="1:17" ht="12.75">
      <c r="A14" s="18" t="s">
        <v>18</v>
      </c>
      <c r="B14" s="15" t="s">
        <v>19</v>
      </c>
      <c r="C14" s="19">
        <f>1395.9/1000</f>
        <v>1.3959000000000001</v>
      </c>
      <c r="D14" s="19">
        <v>6172.5</v>
      </c>
      <c r="E14" s="19">
        <f t="shared" si="2"/>
        <v>4421.878358048571</v>
      </c>
      <c r="F14" s="19">
        <f>6239.7/1000</f>
        <v>6.2397</v>
      </c>
      <c r="G14" s="19">
        <v>31151.1</v>
      </c>
      <c r="H14" s="19">
        <f t="shared" si="1"/>
        <v>4992.403480936583</v>
      </c>
      <c r="I14" s="37">
        <f>65.8/1000</f>
        <v>0.0658</v>
      </c>
      <c r="J14" s="37">
        <v>349.6</v>
      </c>
      <c r="K14" s="35">
        <f>J14/I14</f>
        <v>5313.06990881459</v>
      </c>
      <c r="L14" s="20">
        <f t="shared" si="3"/>
        <v>1.4617000000000002</v>
      </c>
      <c r="M14" s="20">
        <f t="shared" si="3"/>
        <v>6522.1</v>
      </c>
      <c r="N14" s="19">
        <f t="shared" si="4"/>
        <v>4461.996305671478</v>
      </c>
      <c r="O14" s="19">
        <f t="shared" si="0"/>
        <v>6.2397</v>
      </c>
      <c r="P14" s="19">
        <f t="shared" si="0"/>
        <v>31151.1</v>
      </c>
      <c r="Q14" s="19">
        <f t="shared" si="5"/>
        <v>4992.403480936583</v>
      </c>
    </row>
    <row r="15" spans="1:17" ht="12.75">
      <c r="A15" s="18" t="s">
        <v>20</v>
      </c>
      <c r="B15" s="15" t="s">
        <v>21</v>
      </c>
      <c r="C15" s="19">
        <f>12034.3/1000</f>
        <v>12.0343</v>
      </c>
      <c r="D15" s="19">
        <v>125085.8</v>
      </c>
      <c r="E15" s="19">
        <f t="shared" si="2"/>
        <v>10394.106844602511</v>
      </c>
      <c r="F15" s="19">
        <f>7768.4/1000</f>
        <v>7.7684</v>
      </c>
      <c r="G15" s="19">
        <v>49182.1</v>
      </c>
      <c r="H15" s="19">
        <f t="shared" si="1"/>
        <v>6331.0462900983475</v>
      </c>
      <c r="I15" s="36">
        <f>2209.7/1000</f>
        <v>2.2096999999999998</v>
      </c>
      <c r="J15" s="33">
        <v>21576.9</v>
      </c>
      <c r="K15" s="35">
        <f>J15/I15</f>
        <v>9764.628682626602</v>
      </c>
      <c r="L15" s="20">
        <f t="shared" si="3"/>
        <v>14.244</v>
      </c>
      <c r="M15" s="20">
        <f t="shared" si="3"/>
        <v>146662.7</v>
      </c>
      <c r="N15" s="19">
        <f t="shared" si="4"/>
        <v>10296.454647570908</v>
      </c>
      <c r="O15" s="19">
        <f t="shared" si="0"/>
        <v>7.7684</v>
      </c>
      <c r="P15" s="19">
        <f t="shared" si="0"/>
        <v>49182.1</v>
      </c>
      <c r="Q15" s="19">
        <f t="shared" si="5"/>
        <v>6331.0462900983475</v>
      </c>
    </row>
    <row r="16" spans="1:17" ht="12.75">
      <c r="A16" s="18" t="s">
        <v>22</v>
      </c>
      <c r="B16" s="15" t="s">
        <v>23</v>
      </c>
      <c r="C16" s="19">
        <f>2712.6/1000</f>
        <v>2.7126</v>
      </c>
      <c r="D16" s="19">
        <v>5818.3</v>
      </c>
      <c r="E16" s="19">
        <f t="shared" si="2"/>
        <v>2144.9163164491633</v>
      </c>
      <c r="F16" s="19">
        <f>4816.8/1000</f>
        <v>4.8168</v>
      </c>
      <c r="G16" s="19">
        <v>17141.3</v>
      </c>
      <c r="H16" s="19">
        <f t="shared" si="1"/>
        <v>3558.6488955323034</v>
      </c>
      <c r="I16" s="30" t="s">
        <v>31</v>
      </c>
      <c r="J16" s="30" t="s">
        <v>31</v>
      </c>
      <c r="K16" s="30" t="s">
        <v>31</v>
      </c>
      <c r="L16" s="20">
        <f>C16</f>
        <v>2.7126</v>
      </c>
      <c r="M16" s="20">
        <f>D16</f>
        <v>5818.3</v>
      </c>
      <c r="N16" s="19">
        <f t="shared" si="4"/>
        <v>2144.9163164491633</v>
      </c>
      <c r="O16" s="19">
        <f t="shared" si="0"/>
        <v>4.8168</v>
      </c>
      <c r="P16" s="19">
        <f t="shared" si="0"/>
        <v>17141.3</v>
      </c>
      <c r="Q16" s="19">
        <f t="shared" si="5"/>
        <v>3558.6488955323034</v>
      </c>
    </row>
    <row r="17" spans="1:17" ht="12.75">
      <c r="A17" s="18" t="s">
        <v>24</v>
      </c>
      <c r="B17" s="15" t="s">
        <v>25</v>
      </c>
      <c r="C17" s="19">
        <f>2179.1/1000</f>
        <v>2.1791</v>
      </c>
      <c r="D17" s="19">
        <v>5412.8</v>
      </c>
      <c r="E17" s="19">
        <f t="shared" si="2"/>
        <v>2483.9612684135654</v>
      </c>
      <c r="F17" s="27">
        <f>5.4/1000</f>
        <v>0.0054</v>
      </c>
      <c r="G17" s="19">
        <v>93.2</v>
      </c>
      <c r="H17" s="19" t="s">
        <v>34</v>
      </c>
      <c r="I17" s="30" t="s">
        <v>31</v>
      </c>
      <c r="J17" s="30" t="s">
        <v>31</v>
      </c>
      <c r="K17" s="30" t="s">
        <v>31</v>
      </c>
      <c r="L17" s="20">
        <f>C17</f>
        <v>2.1791</v>
      </c>
      <c r="M17" s="20">
        <f>D17</f>
        <v>5412.8</v>
      </c>
      <c r="N17" s="19">
        <f t="shared" si="4"/>
        <v>2483.9612684135654</v>
      </c>
      <c r="O17" s="27">
        <f t="shared" si="0"/>
        <v>0.0054</v>
      </c>
      <c r="P17" s="19">
        <f t="shared" si="0"/>
        <v>93.2</v>
      </c>
      <c r="Q17" s="19" t="s">
        <v>34</v>
      </c>
    </row>
    <row r="18" spans="1:17" ht="39">
      <c r="A18" s="18"/>
      <c r="B18" s="21" t="s">
        <v>26</v>
      </c>
      <c r="C18" s="16"/>
      <c r="D18" s="16"/>
      <c r="E18" s="19"/>
      <c r="F18" s="16"/>
      <c r="G18" s="16"/>
      <c r="H18" s="27"/>
      <c r="I18" s="33"/>
      <c r="J18" s="33"/>
      <c r="K18" s="34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2" t="s">
        <v>27</v>
      </c>
      <c r="C19" s="16">
        <f>4301.4/1000</f>
        <v>4.301399999999999</v>
      </c>
      <c r="D19" s="16">
        <v>11456.5</v>
      </c>
      <c r="E19" s="19">
        <f>D19/C19</f>
        <v>2663.435160645372</v>
      </c>
      <c r="F19" s="16">
        <f>13377.8/1000</f>
        <v>13.377799999999999</v>
      </c>
      <c r="G19" s="16">
        <v>43957.5</v>
      </c>
      <c r="H19" s="19">
        <f>G19/F19</f>
        <v>3285.8541763219664</v>
      </c>
      <c r="I19" s="30" t="s">
        <v>31</v>
      </c>
      <c r="J19" s="30" t="s">
        <v>31</v>
      </c>
      <c r="K19" s="30" t="s">
        <v>31</v>
      </c>
      <c r="L19" s="20">
        <f>C19</f>
        <v>4.301399999999999</v>
      </c>
      <c r="M19" s="20">
        <f>D19</f>
        <v>11456.5</v>
      </c>
      <c r="N19" s="19">
        <f t="shared" si="4"/>
        <v>2663.435160645372</v>
      </c>
      <c r="O19" s="19">
        <f>F19</f>
        <v>13.377799999999999</v>
      </c>
      <c r="P19" s="19">
        <f>G19</f>
        <v>43957.5</v>
      </c>
      <c r="Q19" s="19">
        <f t="shared" si="5"/>
        <v>3285.8541763219664</v>
      </c>
    </row>
    <row r="20" spans="1:17" ht="39">
      <c r="A20" s="23">
        <v>1605</v>
      </c>
      <c r="B20" s="24" t="s">
        <v>28</v>
      </c>
      <c r="C20" s="16">
        <f>136.9/1000</f>
        <v>0.1369</v>
      </c>
      <c r="D20" s="16">
        <v>1178</v>
      </c>
      <c r="E20" s="19" t="s">
        <v>34</v>
      </c>
      <c r="F20" s="16">
        <f>3479.6/1000</f>
        <v>3.4796</v>
      </c>
      <c r="G20" s="16">
        <v>13733</v>
      </c>
      <c r="H20" s="19">
        <f>G20/F20</f>
        <v>3946.7180135647777</v>
      </c>
      <c r="I20" s="38" t="s">
        <v>31</v>
      </c>
      <c r="J20" s="38" t="s">
        <v>31</v>
      </c>
      <c r="K20" s="38" t="s">
        <v>31</v>
      </c>
      <c r="L20" s="20">
        <f>C20</f>
        <v>0.1369</v>
      </c>
      <c r="M20" s="20">
        <f>D20</f>
        <v>1178</v>
      </c>
      <c r="N20" s="19" t="s">
        <v>34</v>
      </c>
      <c r="O20" s="19">
        <f>F20</f>
        <v>3.4796</v>
      </c>
      <c r="P20" s="19">
        <f>G20</f>
        <v>13733</v>
      </c>
      <c r="Q20" s="19">
        <f t="shared" si="5"/>
        <v>3946.7180135647777</v>
      </c>
    </row>
    <row r="21" spans="1:17" ht="21" customHeight="1">
      <c r="A21" s="46" t="s">
        <v>35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8" customHeight="1">
      <c r="A22" s="47" t="s">
        <v>29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sheetProtection/>
  <mergeCells count="13"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2017-05-17T14:45:37Z</cp:lastPrinted>
  <dcterms:created xsi:type="dcterms:W3CDTF">2013-01-10T08:27:22Z</dcterms:created>
  <dcterms:modified xsi:type="dcterms:W3CDTF">2017-05-17T14:47:15Z</dcterms:modified>
  <cp:category/>
  <cp:version/>
  <cp:contentType/>
  <cp:contentStatus/>
</cp:coreProperties>
</file>