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<sst xmlns="http://schemas.openxmlformats.org/spreadsheetml/2006/main" count="81" uniqueCount="39">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</sst>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64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64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64" fontId="3" fillId="0" borderId="13" xfId="54" applyNumberFormat="1" applyFont="1" applyFill="1" applyBorder="1">
      <alignment/>
      <protection/>
    </xf>
    <xf numFmtId="164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6" fillId="0" borderId="13" xfId="54" applyNumberFormat="1" applyFont="1" applyFill="1" applyBorder="1" applyAlignment="1">
      <alignment horizontal="right"/>
      <protection/>
    </xf>
    <xf numFmtId="164" fontId="3" fillId="24" borderId="13" xfId="54" applyNumberFormat="1" applyFont="1" applyFill="1" applyBorder="1" applyAlignment="1">
      <alignment horizontal="right"/>
      <protection/>
    </xf>
    <xf numFmtId="0" fontId="10" fillId="0" borderId="13" xfId="54" applyFont="1" applyBorder="1" applyAlignment="1">
      <alignment wrapText="1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2" fontId="6" fillId="0" borderId="13" xfId="54" applyNumberFormat="1" applyFont="1" applyFill="1" applyBorder="1" applyAlignment="1">
      <alignment horizontal="right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5" xfId="54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2" fontId="3" fillId="0" borderId="13" xfId="54" applyNumberFormat="1" applyFont="1" applyFill="1" applyBorder="1">
      <alignment/>
      <protection/>
    </xf>
    <xf numFmtId="0" fontId="3" fillId="0" borderId="13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T8" sqref="T8"/>
    </sheetView>
  </sheetViews>
  <sheetFormatPr defaultColWidth="9.332031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2" width="8.5" style="1" customWidth="1"/>
    <col min="13" max="13" width="12.660156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1" t="s">
        <v>34</v>
      </c>
      <c r="B4" s="42" t="s">
        <v>0</v>
      </c>
      <c r="C4" s="43" t="s">
        <v>1</v>
      </c>
      <c r="D4" s="43"/>
      <c r="E4" s="43"/>
      <c r="F4" s="43"/>
      <c r="G4" s="43"/>
      <c r="H4" s="43"/>
      <c r="I4" s="44" t="s">
        <v>35</v>
      </c>
      <c r="J4" s="45"/>
      <c r="K4" s="46"/>
      <c r="L4" s="44" t="s">
        <v>2</v>
      </c>
      <c r="M4" s="45"/>
      <c r="N4" s="45"/>
      <c r="O4" s="45"/>
      <c r="P4" s="45"/>
      <c r="Q4" s="46"/>
    </row>
    <row r="5" spans="1:17" ht="19.5" customHeight="1">
      <c r="A5" s="41"/>
      <c r="B5" s="42"/>
      <c r="C5" s="43"/>
      <c r="D5" s="43"/>
      <c r="E5" s="43"/>
      <c r="F5" s="43"/>
      <c r="G5" s="43"/>
      <c r="H5" s="43"/>
      <c r="I5" s="47"/>
      <c r="J5" s="48"/>
      <c r="K5" s="49"/>
      <c r="L5" s="47"/>
      <c r="M5" s="48"/>
      <c r="N5" s="48"/>
      <c r="O5" s="48"/>
      <c r="P5" s="48"/>
      <c r="Q5" s="49"/>
    </row>
    <row r="6" spans="1:17" ht="12.75">
      <c r="A6" s="41"/>
      <c r="B6" s="42"/>
      <c r="C6" s="31" t="s">
        <v>3</v>
      </c>
      <c r="D6" s="31"/>
      <c r="E6" s="31"/>
      <c r="F6" s="31" t="s">
        <v>4</v>
      </c>
      <c r="G6" s="31"/>
      <c r="H6" s="31"/>
      <c r="I6" s="32" t="s">
        <v>3</v>
      </c>
      <c r="J6" s="33"/>
      <c r="K6" s="34"/>
      <c r="L6" s="35" t="s">
        <v>3</v>
      </c>
      <c r="M6" s="36"/>
      <c r="N6" s="37"/>
      <c r="O6" s="35" t="s">
        <v>4</v>
      </c>
      <c r="P6" s="36"/>
      <c r="Q6" s="37"/>
    </row>
    <row r="7" spans="1:17" ht="70.5" customHeight="1">
      <c r="A7" s="41"/>
      <c r="B7" s="42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196329.5</v>
      </c>
      <c r="E8" s="10"/>
      <c r="F8" s="10"/>
      <c r="G8" s="11">
        <v>126816.9</v>
      </c>
      <c r="H8" s="10"/>
      <c r="I8" s="10"/>
      <c r="J8" s="11">
        <v>41655.9</v>
      </c>
      <c r="K8" s="10"/>
      <c r="L8" s="12"/>
      <c r="M8" s="13">
        <f>D8+J8</f>
        <v>237985.4</v>
      </c>
      <c r="N8" s="12"/>
      <c r="O8" s="10"/>
      <c r="P8" s="11">
        <f>G8</f>
        <v>126816.9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0.9/1000</f>
        <v>0.0009</v>
      </c>
      <c r="D10" s="19">
        <v>6.3</v>
      </c>
      <c r="E10" s="19" t="s">
        <v>36</v>
      </c>
      <c r="F10" s="28">
        <f>6.8/1000</f>
        <v>0.0068</v>
      </c>
      <c r="G10" s="19">
        <v>108.1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0.0009</v>
      </c>
      <c r="M10" s="20">
        <f>D10</f>
        <v>6.3</v>
      </c>
      <c r="N10" s="19" t="s">
        <v>36</v>
      </c>
      <c r="O10" s="28">
        <f aca="true" t="shared" si="0" ref="O10:P17">F10</f>
        <v>0.0068</v>
      </c>
      <c r="P10" s="19">
        <f t="shared" si="0"/>
        <v>108.1</v>
      </c>
      <c r="Q10" s="19" t="s">
        <v>36</v>
      </c>
    </row>
    <row r="11" spans="1:17" ht="12.75">
      <c r="A11" s="18" t="s">
        <v>13</v>
      </c>
      <c r="B11" s="15" t="s">
        <v>14</v>
      </c>
      <c r="C11" s="28">
        <f>44.8/1000</f>
        <v>0.0448</v>
      </c>
      <c r="D11" s="19">
        <v>91.9</v>
      </c>
      <c r="E11" s="19" t="s">
        <v>36</v>
      </c>
      <c r="F11" s="19">
        <f>2128.8/1000</f>
        <v>2.1288</v>
      </c>
      <c r="G11" s="19">
        <v>17635.8</v>
      </c>
      <c r="H11" s="19">
        <f aca="true" t="shared" si="1" ref="H11:H16">G11/F11</f>
        <v>8284.385569334836</v>
      </c>
      <c r="I11" s="19" t="s">
        <v>32</v>
      </c>
      <c r="J11" s="19" t="s">
        <v>32</v>
      </c>
      <c r="K11" s="19" t="s">
        <v>32</v>
      </c>
      <c r="L11" s="30">
        <f>C11</f>
        <v>0.0448</v>
      </c>
      <c r="M11" s="20">
        <f>D11</f>
        <v>91.9</v>
      </c>
      <c r="N11" s="19" t="s">
        <v>36</v>
      </c>
      <c r="O11" s="19">
        <f t="shared" si="0"/>
        <v>2.1288</v>
      </c>
      <c r="P11" s="19">
        <f t="shared" si="0"/>
        <v>17635.8</v>
      </c>
      <c r="Q11" s="19">
        <f>P11/O11</f>
        <v>8284.385569334836</v>
      </c>
    </row>
    <row r="12" spans="1:17" ht="12.75">
      <c r="A12" s="18" t="s">
        <v>15</v>
      </c>
      <c r="B12" s="15" t="s">
        <v>16</v>
      </c>
      <c r="C12" s="19">
        <f>108857.1/1000</f>
        <v>108.8571</v>
      </c>
      <c r="D12" s="19">
        <v>120209.1</v>
      </c>
      <c r="E12" s="19">
        <f aca="true" t="shared" si="2" ref="E12:E17">D12/C12</f>
        <v>1104.2835056234273</v>
      </c>
      <c r="F12" s="19">
        <f>24994.4/1000</f>
        <v>24.994400000000002</v>
      </c>
      <c r="G12" s="19">
        <v>68203.9</v>
      </c>
      <c r="H12" s="19">
        <f t="shared" si="1"/>
        <v>2728.7672438626246</v>
      </c>
      <c r="I12" s="19">
        <f>26611.1/1000</f>
        <v>26.611099999999997</v>
      </c>
      <c r="J12" s="19">
        <v>29822.5</v>
      </c>
      <c r="K12" s="19">
        <f>J12/I12</f>
        <v>1120.6789647928872</v>
      </c>
      <c r="L12" s="20">
        <f>C12+I12</f>
        <v>135.4682</v>
      </c>
      <c r="M12" s="20">
        <f>D12+J12</f>
        <v>150031.6</v>
      </c>
      <c r="N12" s="19">
        <f aca="true" t="shared" si="3" ref="N12:N19">M12/L12</f>
        <v>1107.5041965568305</v>
      </c>
      <c r="O12" s="19">
        <f t="shared" si="0"/>
        <v>24.994400000000002</v>
      </c>
      <c r="P12" s="19">
        <f t="shared" si="0"/>
        <v>68203.9</v>
      </c>
      <c r="Q12" s="19">
        <f aca="true" t="shared" si="4" ref="Q12:Q20">P12/O12</f>
        <v>2728.7672438626246</v>
      </c>
    </row>
    <row r="13" spans="1:17" ht="12.75">
      <c r="A13" s="18" t="s">
        <v>17</v>
      </c>
      <c r="B13" s="15" t="s">
        <v>18</v>
      </c>
      <c r="C13" s="19">
        <f>8127.1/1000</f>
        <v>8.1271</v>
      </c>
      <c r="D13" s="19">
        <v>32783.7</v>
      </c>
      <c r="E13" s="19">
        <f t="shared" si="2"/>
        <v>4033.8743217137717</v>
      </c>
      <c r="F13" s="19">
        <f>4146.9/1000</f>
        <v>4.1469</v>
      </c>
      <c r="G13" s="19">
        <v>10066.9</v>
      </c>
      <c r="H13" s="19">
        <f t="shared" si="1"/>
        <v>2427.572403482119</v>
      </c>
      <c r="I13" s="19">
        <f>1018/1000</f>
        <v>1.018</v>
      </c>
      <c r="J13" s="19">
        <v>5068</v>
      </c>
      <c r="K13" s="19">
        <f>J13/I13</f>
        <v>4978.388998035363</v>
      </c>
      <c r="L13" s="20">
        <f>C13+I13</f>
        <v>9.145100000000001</v>
      </c>
      <c r="M13" s="20">
        <f>D13+J13</f>
        <v>37851.7</v>
      </c>
      <c r="N13" s="19">
        <f t="shared" si="3"/>
        <v>4139.01433554581</v>
      </c>
      <c r="O13" s="19">
        <f t="shared" si="0"/>
        <v>4.1469</v>
      </c>
      <c r="P13" s="19">
        <f t="shared" si="0"/>
        <v>10066.9</v>
      </c>
      <c r="Q13" s="19">
        <f t="shared" si="4"/>
        <v>2427.572403482119</v>
      </c>
    </row>
    <row r="14" spans="1:17" ht="12.75">
      <c r="A14" s="18" t="s">
        <v>19</v>
      </c>
      <c r="B14" s="15" t="s">
        <v>20</v>
      </c>
      <c r="C14" s="19">
        <f>479.5/1000</f>
        <v>0.4795</v>
      </c>
      <c r="D14" s="19">
        <v>1732.6</v>
      </c>
      <c r="E14" s="19">
        <f t="shared" si="2"/>
        <v>3613.3472367049008</v>
      </c>
      <c r="F14" s="19">
        <f>1317.2/1000</f>
        <v>1.3172000000000001</v>
      </c>
      <c r="G14" s="19">
        <v>8439.9</v>
      </c>
      <c r="H14" s="19">
        <f t="shared" si="1"/>
        <v>6407.455208017005</v>
      </c>
      <c r="I14" s="51" t="s">
        <v>32</v>
      </c>
      <c r="J14" s="51" t="s">
        <v>32</v>
      </c>
      <c r="K14" s="51" t="s">
        <v>32</v>
      </c>
      <c r="L14" s="20">
        <f>C14</f>
        <v>0.4795</v>
      </c>
      <c r="M14" s="20">
        <f>D14</f>
        <v>1732.6</v>
      </c>
      <c r="N14" s="19">
        <f t="shared" si="3"/>
        <v>3613.3472367049008</v>
      </c>
      <c r="O14" s="19">
        <f t="shared" si="0"/>
        <v>1.3172000000000001</v>
      </c>
      <c r="P14" s="19">
        <f t="shared" si="0"/>
        <v>8439.9</v>
      </c>
      <c r="Q14" s="19">
        <f t="shared" si="4"/>
        <v>6407.455208017005</v>
      </c>
    </row>
    <row r="15" spans="1:17" ht="12.75">
      <c r="A15" s="18" t="s">
        <v>21</v>
      </c>
      <c r="B15" s="15" t="s">
        <v>22</v>
      </c>
      <c r="C15" s="19">
        <f>3743.9/1000</f>
        <v>3.7439</v>
      </c>
      <c r="D15" s="19">
        <v>38806</v>
      </c>
      <c r="E15" s="19">
        <f t="shared" si="2"/>
        <v>10365.12727369855</v>
      </c>
      <c r="F15" s="19">
        <f>2705.9/1000</f>
        <v>2.7059</v>
      </c>
      <c r="G15" s="19">
        <v>17690.8</v>
      </c>
      <c r="H15" s="19">
        <f t="shared" si="1"/>
        <v>6537.861709597545</v>
      </c>
      <c r="I15" s="19">
        <f>779.6/1000</f>
        <v>0.7796000000000001</v>
      </c>
      <c r="J15" s="19">
        <v>6765.4</v>
      </c>
      <c r="K15" s="19">
        <f>J15/I15</f>
        <v>8678.040020523344</v>
      </c>
      <c r="L15" s="20">
        <f>C15+I15</f>
        <v>4.5235</v>
      </c>
      <c r="M15" s="20">
        <f>D15+J15</f>
        <v>45571.4</v>
      </c>
      <c r="N15" s="19">
        <f t="shared" si="3"/>
        <v>10074.367193544822</v>
      </c>
      <c r="O15" s="19">
        <f t="shared" si="0"/>
        <v>2.7059</v>
      </c>
      <c r="P15" s="19">
        <f t="shared" si="0"/>
        <v>17690.8</v>
      </c>
      <c r="Q15" s="19">
        <f t="shared" si="4"/>
        <v>6537.861709597545</v>
      </c>
    </row>
    <row r="16" spans="1:17" ht="12.75">
      <c r="A16" s="18" t="s">
        <v>23</v>
      </c>
      <c r="B16" s="15" t="s">
        <v>24</v>
      </c>
      <c r="C16" s="19">
        <f>679.8/1000</f>
        <v>0.6798</v>
      </c>
      <c r="D16" s="19">
        <v>1310.2</v>
      </c>
      <c r="E16" s="19">
        <f t="shared" si="2"/>
        <v>1927.3315681082672</v>
      </c>
      <c r="F16" s="19">
        <f>1327.2/1000</f>
        <v>1.3272</v>
      </c>
      <c r="G16" s="19">
        <v>4643.7</v>
      </c>
      <c r="H16" s="19">
        <f t="shared" si="1"/>
        <v>3498.869801084991</v>
      </c>
      <c r="I16" s="28" t="s">
        <v>32</v>
      </c>
      <c r="J16" s="19" t="s">
        <v>32</v>
      </c>
      <c r="K16" s="19" t="s">
        <v>32</v>
      </c>
      <c r="L16" s="20">
        <f>C16</f>
        <v>0.6798</v>
      </c>
      <c r="M16" s="20">
        <f>D16</f>
        <v>1310.2</v>
      </c>
      <c r="N16" s="19">
        <f t="shared" si="3"/>
        <v>1927.3315681082672</v>
      </c>
      <c r="O16" s="19">
        <f t="shared" si="0"/>
        <v>1.3272</v>
      </c>
      <c r="P16" s="19">
        <f t="shared" si="0"/>
        <v>4643.7</v>
      </c>
      <c r="Q16" s="19">
        <f t="shared" si="4"/>
        <v>3498.869801084991</v>
      </c>
    </row>
    <row r="17" spans="1:17" ht="12.75">
      <c r="A17" s="18" t="s">
        <v>25</v>
      </c>
      <c r="B17" s="15" t="s">
        <v>26</v>
      </c>
      <c r="C17" s="19">
        <f>573.4/1000</f>
        <v>0.5734</v>
      </c>
      <c r="D17" s="19">
        <v>1389.7</v>
      </c>
      <c r="E17" s="19">
        <f t="shared" si="2"/>
        <v>2423.61353331008</v>
      </c>
      <c r="F17" s="28">
        <f>2/1000</f>
        <v>0.002</v>
      </c>
      <c r="G17" s="19">
        <v>29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>C17</f>
        <v>0.5734</v>
      </c>
      <c r="M17" s="20">
        <f>D17</f>
        <v>1389.7</v>
      </c>
      <c r="N17" s="19">
        <f t="shared" si="3"/>
        <v>2423.61353331008</v>
      </c>
      <c r="O17" s="28">
        <f t="shared" si="0"/>
        <v>0.002</v>
      </c>
      <c r="P17" s="19">
        <f t="shared" si="0"/>
        <v>29</v>
      </c>
      <c r="Q17" s="19" t="s">
        <v>36</v>
      </c>
    </row>
    <row r="18" spans="1:17" ht="39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3" t="s">
        <v>28</v>
      </c>
      <c r="C19" s="16">
        <f>1183.7/1000</f>
        <v>1.1837</v>
      </c>
      <c r="D19" s="16">
        <v>3406.7</v>
      </c>
      <c r="E19" s="19">
        <f>D19/C19</f>
        <v>2878.0096308186194</v>
      </c>
      <c r="F19" s="16">
        <f>3990.8/1000</f>
        <v>3.9908</v>
      </c>
      <c r="G19" s="16">
        <v>13134.8</v>
      </c>
      <c r="H19" s="19">
        <f>G19/F19</f>
        <v>3291.269920817881</v>
      </c>
      <c r="I19" s="28" t="s">
        <v>32</v>
      </c>
      <c r="J19" s="19" t="s">
        <v>32</v>
      </c>
      <c r="K19" s="19" t="s">
        <v>32</v>
      </c>
      <c r="L19" s="20">
        <f>C19</f>
        <v>1.1837</v>
      </c>
      <c r="M19" s="20">
        <f>D19</f>
        <v>3406.7</v>
      </c>
      <c r="N19" s="19">
        <f t="shared" si="3"/>
        <v>2878.0096308186194</v>
      </c>
      <c r="O19" s="19">
        <f>F19</f>
        <v>3.9908</v>
      </c>
      <c r="P19" s="19">
        <f>G19</f>
        <v>13134.8</v>
      </c>
      <c r="Q19" s="19">
        <f t="shared" si="4"/>
        <v>3291.269920817881</v>
      </c>
    </row>
    <row r="20" spans="1:17" ht="39">
      <c r="A20" s="24">
        <v>1605</v>
      </c>
      <c r="B20" s="25" t="s">
        <v>29</v>
      </c>
      <c r="C20" s="50">
        <f>34.3/1000</f>
        <v>0.0343</v>
      </c>
      <c r="D20" s="16">
        <v>245.2</v>
      </c>
      <c r="E20" s="19" t="s">
        <v>36</v>
      </c>
      <c r="F20" s="16">
        <f>1245.7/1000</f>
        <v>1.2457</v>
      </c>
      <c r="G20" s="16">
        <v>4675.7</v>
      </c>
      <c r="H20" s="19">
        <f>G20/F20</f>
        <v>3753.47194348559</v>
      </c>
      <c r="I20" s="27" t="s">
        <v>32</v>
      </c>
      <c r="J20" s="19" t="s">
        <v>32</v>
      </c>
      <c r="K20" s="19" t="s">
        <v>9</v>
      </c>
      <c r="L20" s="30">
        <f>C20</f>
        <v>0.0343</v>
      </c>
      <c r="M20" s="20">
        <f>D20</f>
        <v>245.2</v>
      </c>
      <c r="N20" s="19" t="s">
        <v>36</v>
      </c>
      <c r="O20" s="19">
        <f>F20</f>
        <v>1.2457</v>
      </c>
      <c r="P20" s="19">
        <f>G20</f>
        <v>4675.7</v>
      </c>
      <c r="Q20" s="19">
        <f t="shared" si="4"/>
        <v>3753.47194348559</v>
      </c>
    </row>
    <row r="21" spans="1:17" ht="21" customHeight="1">
      <c r="A21" s="38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8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</sheetData>
  <sheetProtection/>
  <mergeCells count="13"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2017-03-17T12:30:33Z</cp:lastPrinted>
  <dcterms:created xsi:type="dcterms:W3CDTF">2013-01-10T08:27:22Z</dcterms:created>
  <dcterms:modified xsi:type="dcterms:W3CDTF">2017-03-17T12:33:11Z</dcterms:modified>
  <cp:category/>
  <cp:version/>
  <cp:contentType/>
  <cp:contentStatus/>
</cp:coreProperties>
</file>