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8510" windowHeight="7590" activeTab="0"/>
  </bookViews>
  <sheets>
    <sheet name="1-9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<sst xmlns="http://schemas.openxmlformats.org/spreadsheetml/2006/main" count="65" uniqueCount="37">
  <si>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</si>
  <si>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</si>
  <si>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</si>
  <si>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</si>
  <si>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</si>
  <si>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</si>
  <si>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</si>
  <si>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</si>
  <si>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</si>
  <si>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</si>
  <si>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</si>
  <si>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</si>
  <si>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</si>
  <si>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</si>
  <si>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</si>
  <si>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</si>
  <si>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</si>
  <si>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</si>
  <si>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</si>
  <si>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</si>
  <si>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</si>
  <si>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</si>
  <si>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</si>
  <si>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</si>
  <si>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</si>
  <si>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</si>
  <si>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</si>
  <si>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</si>
  <si>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</si>
  <si>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</si>
  <si>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</si>
  <si>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</si>
  <si>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</si>
  <si>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</si>
  <si>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</si>
  <si>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</si>
  <si>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январь-сентябрь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</si>
</sst>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172" fontId="3" fillId="33" borderId="13" xfId="0" applyNumberFormat="1" applyFont="1" applyFill="1" applyBorder="1" applyAlignment="1">
      <alignment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E34" sqref="E34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10.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bestFit="1" customWidth="1"/>
    <col min="18" max="16384" width="9.16015625" style="1" customWidth="1"/>
  </cols>
  <sheetData>
    <row r="2" spans="1:17" ht="18.7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54" t="s">
        <v>30</v>
      </c>
      <c r="B4" s="55" t="s">
        <v>0</v>
      </c>
      <c r="C4" s="56" t="s">
        <v>1</v>
      </c>
      <c r="D4" s="56"/>
      <c r="E4" s="56"/>
      <c r="F4" s="56"/>
      <c r="G4" s="56"/>
      <c r="H4" s="56"/>
      <c r="I4" s="38" t="s">
        <v>31</v>
      </c>
      <c r="J4" s="39"/>
      <c r="K4" s="40"/>
      <c r="L4" s="38" t="s">
        <v>2</v>
      </c>
      <c r="M4" s="39"/>
      <c r="N4" s="39"/>
      <c r="O4" s="39"/>
      <c r="P4" s="39"/>
      <c r="Q4" s="40"/>
    </row>
    <row r="5" spans="1:17" ht="19.5" customHeight="1">
      <c r="A5" s="54"/>
      <c r="B5" s="55"/>
      <c r="C5" s="56"/>
      <c r="D5" s="56"/>
      <c r="E5" s="56"/>
      <c r="F5" s="56"/>
      <c r="G5" s="56"/>
      <c r="H5" s="56"/>
      <c r="I5" s="41"/>
      <c r="J5" s="42"/>
      <c r="K5" s="43"/>
      <c r="L5" s="41"/>
      <c r="M5" s="42"/>
      <c r="N5" s="42"/>
      <c r="O5" s="42"/>
      <c r="P5" s="42"/>
      <c r="Q5" s="43"/>
    </row>
    <row r="6" spans="1:17" ht="12.75">
      <c r="A6" s="54"/>
      <c r="B6" s="55"/>
      <c r="C6" s="44" t="s">
        <v>3</v>
      </c>
      <c r="D6" s="44"/>
      <c r="E6" s="44"/>
      <c r="F6" s="44" t="s">
        <v>4</v>
      </c>
      <c r="G6" s="44"/>
      <c r="H6" s="44"/>
      <c r="I6" s="45" t="s">
        <v>3</v>
      </c>
      <c r="J6" s="46"/>
      <c r="K6" s="47"/>
      <c r="L6" s="48" t="s">
        <v>3</v>
      </c>
      <c r="M6" s="49"/>
      <c r="N6" s="50"/>
      <c r="O6" s="48" t="s">
        <v>4</v>
      </c>
      <c r="P6" s="49"/>
      <c r="Q6" s="50"/>
    </row>
    <row r="7" spans="1:17" ht="70.5" customHeight="1">
      <c r="A7" s="54"/>
      <c r="B7" s="5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33</v>
      </c>
      <c r="C8" s="10"/>
      <c r="D8" s="11">
        <v>3296702</v>
      </c>
      <c r="E8" s="10"/>
      <c r="F8" s="10"/>
      <c r="G8" s="11">
        <v>1225797.9</v>
      </c>
      <c r="H8" s="10"/>
      <c r="I8" s="28"/>
      <c r="J8" s="29">
        <v>522645.3</v>
      </c>
      <c r="K8" s="28"/>
      <c r="L8" s="12"/>
      <c r="M8" s="13">
        <f>D8+J8</f>
        <v>3819347.3</v>
      </c>
      <c r="N8" s="12"/>
      <c r="O8" s="10"/>
      <c r="P8" s="11">
        <f>G8</f>
        <v>1225797.9</v>
      </c>
      <c r="Q8" s="10"/>
    </row>
    <row r="9" spans="1:17" ht="12.75">
      <c r="A9" s="14"/>
      <c r="B9" s="15" t="s">
        <v>35</v>
      </c>
      <c r="C9" s="16"/>
      <c r="D9" s="11"/>
      <c r="E9" s="16"/>
      <c r="F9" s="16"/>
      <c r="G9" s="11"/>
      <c r="H9" s="24"/>
      <c r="I9" s="30"/>
      <c r="J9" s="30"/>
      <c r="K9" s="31"/>
      <c r="L9" s="17"/>
      <c r="M9" s="26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272.3/1000</f>
        <v>0.2723</v>
      </c>
      <c r="D10" s="19">
        <v>553.9</v>
      </c>
      <c r="E10" s="19">
        <f>D10/C10</f>
        <v>2034.1535071612193</v>
      </c>
      <c r="F10" s="19">
        <f>1311.8/1000</f>
        <v>1.3117999999999999</v>
      </c>
      <c r="G10" s="19">
        <v>20383.3</v>
      </c>
      <c r="H10" s="19">
        <f>G10/F10</f>
        <v>15538.420490928496</v>
      </c>
      <c r="I10" s="33">
        <f>4.6/1000</f>
        <v>0.0046</v>
      </c>
      <c r="J10" s="33">
        <v>4</v>
      </c>
      <c r="K10" s="33">
        <f>J10/I10</f>
        <v>869.5652173913044</v>
      </c>
      <c r="L10" s="20">
        <f aca="true" t="shared" si="0" ref="L10:M13">C10+I10</f>
        <v>0.2769</v>
      </c>
      <c r="M10" s="20">
        <f t="shared" si="0"/>
        <v>557.9</v>
      </c>
      <c r="N10" s="19">
        <f>M10/L10</f>
        <v>2014.8067894546768</v>
      </c>
      <c r="O10" s="19">
        <f aca="true" t="shared" si="1" ref="O10:P17">F10</f>
        <v>1.3117999999999999</v>
      </c>
      <c r="P10" s="19">
        <f t="shared" si="1"/>
        <v>20383.3</v>
      </c>
      <c r="Q10" s="19">
        <f>P10/O10</f>
        <v>15538.420490928496</v>
      </c>
    </row>
    <row r="11" spans="1:17" ht="12.75">
      <c r="A11" s="18" t="s">
        <v>11</v>
      </c>
      <c r="B11" s="15" t="s">
        <v>12</v>
      </c>
      <c r="C11" s="19">
        <f>1923.4/1000</f>
        <v>1.9234</v>
      </c>
      <c r="D11" s="19">
        <v>1983.94</v>
      </c>
      <c r="E11" s="19">
        <f>D11/C11</f>
        <v>1031.475512113965</v>
      </c>
      <c r="F11" s="19">
        <f>23142.8/1000</f>
        <v>23.142799999999998</v>
      </c>
      <c r="G11" s="19">
        <v>155924.2</v>
      </c>
      <c r="H11" s="19">
        <f aca="true" t="shared" si="2" ref="H11:H20">G11/F11</f>
        <v>6737.482067856959</v>
      </c>
      <c r="I11" s="33">
        <f>3953.7/1000</f>
        <v>3.9537</v>
      </c>
      <c r="J11" s="33">
        <v>2562</v>
      </c>
      <c r="K11" s="33">
        <f>J11/I11</f>
        <v>648.0006070263298</v>
      </c>
      <c r="L11" s="20">
        <f t="shared" si="0"/>
        <v>5.8771</v>
      </c>
      <c r="M11" s="20">
        <f t="shared" si="0"/>
        <v>4545.9400000000005</v>
      </c>
      <c r="N11" s="19">
        <f>M11/L11</f>
        <v>773.5005359786289</v>
      </c>
      <c r="O11" s="19">
        <f t="shared" si="1"/>
        <v>23.142799999999998</v>
      </c>
      <c r="P11" s="19">
        <f t="shared" si="1"/>
        <v>155924.2</v>
      </c>
      <c r="Q11" s="19">
        <f>P11/O11</f>
        <v>6737.482067856959</v>
      </c>
    </row>
    <row r="12" spans="1:17" ht="12.75">
      <c r="A12" s="18" t="s">
        <v>13</v>
      </c>
      <c r="B12" s="15" t="s">
        <v>14</v>
      </c>
      <c r="C12" s="19">
        <f>1142994.6/1000</f>
        <v>1142.9946</v>
      </c>
      <c r="D12" s="19">
        <v>1866581.7</v>
      </c>
      <c r="E12" s="19">
        <f aca="true" t="shared" si="3" ref="E12:E20">D12/C12</f>
        <v>1633.062570899285</v>
      </c>
      <c r="F12" s="19">
        <f>212617.7/1000</f>
        <v>212.6177</v>
      </c>
      <c r="G12" s="19">
        <v>534264.2</v>
      </c>
      <c r="H12" s="19">
        <f t="shared" si="2"/>
        <v>2512.7926790667</v>
      </c>
      <c r="I12" s="37">
        <f>257943.5/1000</f>
        <v>257.9435</v>
      </c>
      <c r="J12" s="37">
        <v>433862.2</v>
      </c>
      <c r="K12" s="27">
        <f>J12/I12</f>
        <v>1682.004780116576</v>
      </c>
      <c r="L12" s="20">
        <f t="shared" si="0"/>
        <v>1400.9380999999998</v>
      </c>
      <c r="M12" s="20">
        <f t="shared" si="0"/>
        <v>2300443.9</v>
      </c>
      <c r="N12" s="19">
        <f aca="true" t="shared" si="4" ref="N12:N20">M12/L12</f>
        <v>1642.0739074767116</v>
      </c>
      <c r="O12" s="19">
        <f t="shared" si="1"/>
        <v>212.6177</v>
      </c>
      <c r="P12" s="19">
        <f t="shared" si="1"/>
        <v>534264.2</v>
      </c>
      <c r="Q12" s="19">
        <f aca="true" t="shared" si="5" ref="Q12:Q20">P12/O12</f>
        <v>2512.7926790667</v>
      </c>
    </row>
    <row r="13" spans="1:17" ht="12.75">
      <c r="A13" s="18" t="s">
        <v>15</v>
      </c>
      <c r="B13" s="15" t="s">
        <v>16</v>
      </c>
      <c r="C13" s="19">
        <f>78383.1/1000</f>
        <v>78.3831</v>
      </c>
      <c r="D13" s="19">
        <v>312543.2</v>
      </c>
      <c r="E13" s="19">
        <f t="shared" si="3"/>
        <v>3987.3799326640565</v>
      </c>
      <c r="F13" s="19">
        <f>43840.9/1000</f>
        <v>43.840900000000005</v>
      </c>
      <c r="G13" s="19">
        <v>145302.6</v>
      </c>
      <c r="H13" s="19">
        <f t="shared" si="2"/>
        <v>3314.3160838395197</v>
      </c>
      <c r="I13" s="32">
        <f>11963.5/1000</f>
        <v>11.9635</v>
      </c>
      <c r="J13" s="32">
        <v>83260.4</v>
      </c>
      <c r="K13" s="33">
        <f>J13/I13</f>
        <v>6959.5352530613945</v>
      </c>
      <c r="L13" s="20">
        <f t="shared" si="0"/>
        <v>90.3466</v>
      </c>
      <c r="M13" s="20">
        <f t="shared" si="0"/>
        <v>395803.6</v>
      </c>
      <c r="N13" s="19">
        <f t="shared" si="4"/>
        <v>4380.9462669320155</v>
      </c>
      <c r="O13" s="19">
        <f t="shared" si="1"/>
        <v>43.840900000000005</v>
      </c>
      <c r="P13" s="19">
        <f t="shared" si="1"/>
        <v>145302.6</v>
      </c>
      <c r="Q13" s="19">
        <f t="shared" si="5"/>
        <v>3314.3160838395197</v>
      </c>
    </row>
    <row r="14" spans="1:17" ht="12.75">
      <c r="A14" s="18" t="s">
        <v>17</v>
      </c>
      <c r="B14" s="15" t="s">
        <v>18</v>
      </c>
      <c r="C14" s="19">
        <f>3698.1/1000</f>
        <v>3.6980999999999997</v>
      </c>
      <c r="D14" s="19">
        <v>16107.7</v>
      </c>
      <c r="E14" s="19">
        <f t="shared" si="3"/>
        <v>4355.669127389741</v>
      </c>
      <c r="F14" s="19">
        <f>18144.6/1000</f>
        <v>18.144599999999997</v>
      </c>
      <c r="G14" s="19">
        <v>119530.5</v>
      </c>
      <c r="H14" s="19">
        <f t="shared" si="2"/>
        <v>6587.662445024967</v>
      </c>
      <c r="I14" s="33" t="s">
        <v>29</v>
      </c>
      <c r="J14" s="33" t="s">
        <v>29</v>
      </c>
      <c r="K14" s="27" t="s">
        <v>29</v>
      </c>
      <c r="L14" s="20">
        <f>C14</f>
        <v>3.6980999999999997</v>
      </c>
      <c r="M14" s="20">
        <f>D14</f>
        <v>16107.7</v>
      </c>
      <c r="N14" s="19">
        <f t="shared" si="4"/>
        <v>4355.669127389741</v>
      </c>
      <c r="O14" s="19">
        <f t="shared" si="1"/>
        <v>18.144599999999997</v>
      </c>
      <c r="P14" s="19">
        <f t="shared" si="1"/>
        <v>119530.5</v>
      </c>
      <c r="Q14" s="19">
        <f t="shared" si="5"/>
        <v>6587.662445024967</v>
      </c>
    </row>
    <row r="15" spans="1:17" ht="12.75">
      <c r="A15" s="18" t="s">
        <v>19</v>
      </c>
      <c r="B15" s="15" t="s">
        <v>20</v>
      </c>
      <c r="C15" s="19">
        <f>65724.6/1000</f>
        <v>65.72460000000001</v>
      </c>
      <c r="D15" s="19">
        <v>1010885.8</v>
      </c>
      <c r="E15" s="19">
        <f t="shared" si="3"/>
        <v>15380.630692313074</v>
      </c>
      <c r="F15" s="19">
        <f>32237.1/1000</f>
        <v>32.2371</v>
      </c>
      <c r="G15" s="19">
        <v>193224.4</v>
      </c>
      <c r="H15" s="19">
        <f t="shared" si="2"/>
        <v>5993.851804287607</v>
      </c>
      <c r="I15" s="33">
        <f>1391.2/1000</f>
        <v>1.3912</v>
      </c>
      <c r="J15" s="33">
        <v>2956.7</v>
      </c>
      <c r="K15" s="33">
        <f>J15/I15</f>
        <v>2125.287521564117</v>
      </c>
      <c r="L15" s="20">
        <f>C15+I15</f>
        <v>67.11580000000001</v>
      </c>
      <c r="M15" s="20">
        <f>D15+J15</f>
        <v>1013842.5</v>
      </c>
      <c r="N15" s="19">
        <f t="shared" si="4"/>
        <v>15105.86925880344</v>
      </c>
      <c r="O15" s="19">
        <f t="shared" si="1"/>
        <v>32.2371</v>
      </c>
      <c r="P15" s="19">
        <f t="shared" si="1"/>
        <v>193224.4</v>
      </c>
      <c r="Q15" s="19">
        <f t="shared" si="5"/>
        <v>5993.851804287607</v>
      </c>
    </row>
    <row r="16" spans="1:17" ht="12.75">
      <c r="A16" s="18" t="s">
        <v>21</v>
      </c>
      <c r="B16" s="15" t="s">
        <v>22</v>
      </c>
      <c r="C16" s="19">
        <f>20410.7/1000</f>
        <v>20.410700000000002</v>
      </c>
      <c r="D16" s="19">
        <v>62356.6</v>
      </c>
      <c r="E16" s="19">
        <f t="shared" si="3"/>
        <v>3055.0936518590734</v>
      </c>
      <c r="F16" s="19">
        <f>11952.6/1000</f>
        <v>11.9526</v>
      </c>
      <c r="G16" s="19">
        <v>56910.4</v>
      </c>
      <c r="H16" s="19">
        <f t="shared" si="2"/>
        <v>4761.340628817161</v>
      </c>
      <c r="I16" s="33" t="s">
        <v>29</v>
      </c>
      <c r="J16" s="33" t="s">
        <v>29</v>
      </c>
      <c r="K16" s="33" t="s">
        <v>29</v>
      </c>
      <c r="L16" s="20">
        <f>C16</f>
        <v>20.410700000000002</v>
      </c>
      <c r="M16" s="20">
        <f>D16</f>
        <v>62356.6</v>
      </c>
      <c r="N16" s="19">
        <f t="shared" si="4"/>
        <v>3055.0936518590734</v>
      </c>
      <c r="O16" s="19">
        <f t="shared" si="1"/>
        <v>11.9526</v>
      </c>
      <c r="P16" s="19">
        <f t="shared" si="1"/>
        <v>56910.4</v>
      </c>
      <c r="Q16" s="19">
        <f t="shared" si="5"/>
        <v>4761.340628817161</v>
      </c>
    </row>
    <row r="17" spans="1:17" ht="12.75">
      <c r="A17" s="18" t="s">
        <v>23</v>
      </c>
      <c r="B17" s="15" t="s">
        <v>24</v>
      </c>
      <c r="C17" s="19">
        <f>7704/1000</f>
        <v>7.704</v>
      </c>
      <c r="D17" s="19">
        <v>25689.2</v>
      </c>
      <c r="E17" s="19">
        <f t="shared" si="3"/>
        <v>3334.527518172378</v>
      </c>
      <c r="F17" s="19">
        <f>63.4/1000</f>
        <v>0.0634</v>
      </c>
      <c r="G17" s="19">
        <v>258.4</v>
      </c>
      <c r="H17" s="19">
        <f t="shared" si="2"/>
        <v>4075.7097791798105</v>
      </c>
      <c r="I17" s="33" t="s">
        <v>29</v>
      </c>
      <c r="J17" s="33" t="s">
        <v>29</v>
      </c>
      <c r="K17" s="33" t="s">
        <v>29</v>
      </c>
      <c r="L17" s="20">
        <f>C17</f>
        <v>7.704</v>
      </c>
      <c r="M17" s="20">
        <f>D17</f>
        <v>25689.2</v>
      </c>
      <c r="N17" s="19">
        <f t="shared" si="4"/>
        <v>3334.527518172378</v>
      </c>
      <c r="O17" s="19">
        <f t="shared" si="1"/>
        <v>0.0634</v>
      </c>
      <c r="P17" s="19">
        <f t="shared" si="1"/>
        <v>258.4</v>
      </c>
      <c r="Q17" s="19">
        <f t="shared" si="5"/>
        <v>4075.7097791798105</v>
      </c>
    </row>
    <row r="18" spans="1:17" ht="25.5">
      <c r="A18" s="18"/>
      <c r="B18" s="36" t="s">
        <v>25</v>
      </c>
      <c r="C18" s="16"/>
      <c r="D18" s="16"/>
      <c r="E18" s="19"/>
      <c r="F18" s="16"/>
      <c r="G18" s="16"/>
      <c r="H18" s="19"/>
      <c r="I18" s="30"/>
      <c r="J18" s="30"/>
      <c r="K18" s="3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13514.1/1000</f>
        <v>13.514100000000001</v>
      </c>
      <c r="D19" s="16">
        <v>39485.7</v>
      </c>
      <c r="E19" s="19">
        <f t="shared" si="3"/>
        <v>2921.8149932292936</v>
      </c>
      <c r="F19" s="16">
        <f>54375.1/1000</f>
        <v>54.375099999999996</v>
      </c>
      <c r="G19" s="16">
        <v>194951.8</v>
      </c>
      <c r="H19" s="19">
        <f t="shared" si="2"/>
        <v>3585.3138660894415</v>
      </c>
      <c r="I19" s="35" t="s">
        <v>29</v>
      </c>
      <c r="J19" s="27" t="s">
        <v>29</v>
      </c>
      <c r="K19" s="33" t="s">
        <v>29</v>
      </c>
      <c r="L19" s="20">
        <f>C19</f>
        <v>13.514100000000001</v>
      </c>
      <c r="M19" s="20">
        <f>D19</f>
        <v>39485.7</v>
      </c>
      <c r="N19" s="19">
        <f t="shared" si="4"/>
        <v>2921.8149932292936</v>
      </c>
      <c r="O19" s="19">
        <f>F19</f>
        <v>54.375099999999996</v>
      </c>
      <c r="P19" s="19">
        <f>G19</f>
        <v>194951.8</v>
      </c>
      <c r="Q19" s="19">
        <f t="shared" si="5"/>
        <v>3585.3138660894415</v>
      </c>
    </row>
    <row r="20" spans="1:17" ht="25.5">
      <c r="A20" s="22">
        <v>1605</v>
      </c>
      <c r="B20" s="23" t="s">
        <v>27</v>
      </c>
      <c r="C20" s="16">
        <f>700.8/1000</f>
        <v>0.7008</v>
      </c>
      <c r="D20" s="16">
        <v>6521.5</v>
      </c>
      <c r="E20" s="19">
        <f t="shared" si="3"/>
        <v>9305.793378995435</v>
      </c>
      <c r="F20" s="16">
        <f>18546.7/1000</f>
        <v>18.5467</v>
      </c>
      <c r="G20" s="16">
        <v>74467.4</v>
      </c>
      <c r="H20" s="19">
        <f t="shared" si="2"/>
        <v>4015.129376115427</v>
      </c>
      <c r="I20" s="34" t="s">
        <v>29</v>
      </c>
      <c r="J20" s="34" t="s">
        <v>29</v>
      </c>
      <c r="K20" s="34" t="s">
        <v>32</v>
      </c>
      <c r="L20" s="20">
        <f>C20</f>
        <v>0.7008</v>
      </c>
      <c r="M20" s="20">
        <f>D20</f>
        <v>6521.5</v>
      </c>
      <c r="N20" s="19">
        <f t="shared" si="4"/>
        <v>9305.793378995435</v>
      </c>
      <c r="O20" s="19">
        <f>F20</f>
        <v>18.5467</v>
      </c>
      <c r="P20" s="19">
        <f>G20</f>
        <v>74467.4</v>
      </c>
      <c r="Q20" s="19">
        <f t="shared" si="5"/>
        <v>4015.129376115427</v>
      </c>
    </row>
    <row r="21" spans="1:17" ht="21" customHeight="1">
      <c r="A21" s="51" t="s">
        <v>34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8" customHeight="1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</sheetData>
  <sheetProtection/>
  <mergeCells count="13"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2019-11-20T09:00:58Z</cp:lastPrinted>
  <dcterms:created xsi:type="dcterms:W3CDTF">2013-01-10T08:27:22Z</dcterms:created>
  <dcterms:modified xsi:type="dcterms:W3CDTF">2019-11-29T12:36:05Z</dcterms:modified>
  <cp:category/>
  <cp:version/>
  <cp:contentType/>
  <cp:contentStatus/>
</cp:coreProperties>
</file>