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8510" windowHeight="771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<sst xmlns="http://schemas.openxmlformats.org/spreadsheetml/2006/main" count="71" uniqueCount="39">
  <si>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</si>
  <si>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</si>
  <si>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</si>
  <si>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</si>
  <si>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</si>
  <si>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</si>
  <si>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</si>
  <si>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</si>
  <si>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</si>
  <si>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</si>
  <si>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</si>
  <si>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</si>
  <si>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</si>
  <si>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</si>
  <si>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</si>
  <si>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</si>
  <si>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</si>
  <si>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</si>
  <si>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</si>
  <si>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</si>
  <si>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</si>
  <si>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</si>
  <si>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</si>
  <si>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</si>
  <si>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</si>
  <si>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</si>
  <si>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</si>
  <si>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</si>
  <si>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</si>
  <si>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</si>
  <si>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</si>
  <si>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</si>
  <si>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</si>
  <si>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</si>
  <si>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</si>
  <si>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</si>
  <si>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</si>
  <si>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</si>
  <si>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январь-сентябрь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</si>
</sst>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33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  <xf numFmtId="0" fontId="6" fillId="0" borderId="16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T5" sqref="T5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1" style="1" bestFit="1" customWidth="1"/>
    <col min="11" max="11" width="9.66015625" style="1" bestFit="1" customWidth="1"/>
    <col min="12" max="12" width="8.5" style="1" customWidth="1"/>
    <col min="13" max="13" width="12.16015625" style="1" customWidth="1"/>
    <col min="14" max="14" width="8.8320312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8.7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4.2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2" t="s">
        <v>34</v>
      </c>
      <c r="B4" s="33" t="s">
        <v>0</v>
      </c>
      <c r="C4" s="34" t="s">
        <v>1</v>
      </c>
      <c r="D4" s="34"/>
      <c r="E4" s="34"/>
      <c r="F4" s="34"/>
      <c r="G4" s="34"/>
      <c r="H4" s="34"/>
      <c r="I4" s="35" t="s">
        <v>35</v>
      </c>
      <c r="J4" s="36"/>
      <c r="K4" s="37"/>
      <c r="L4" s="35" t="s">
        <v>2</v>
      </c>
      <c r="M4" s="36"/>
      <c r="N4" s="36"/>
      <c r="O4" s="36"/>
      <c r="P4" s="36"/>
      <c r="Q4" s="37"/>
    </row>
    <row r="5" spans="1:17" ht="19.5" customHeight="1">
      <c r="A5" s="32"/>
      <c r="B5" s="33"/>
      <c r="C5" s="34"/>
      <c r="D5" s="34"/>
      <c r="E5" s="34"/>
      <c r="F5" s="34"/>
      <c r="G5" s="34"/>
      <c r="H5" s="34"/>
      <c r="I5" s="38"/>
      <c r="J5" s="39"/>
      <c r="K5" s="40"/>
      <c r="L5" s="38"/>
      <c r="M5" s="39"/>
      <c r="N5" s="39"/>
      <c r="O5" s="39"/>
      <c r="P5" s="39"/>
      <c r="Q5" s="40"/>
    </row>
    <row r="6" spans="1:17" ht="12.75">
      <c r="A6" s="32"/>
      <c r="B6" s="33"/>
      <c r="C6" s="41" t="s">
        <v>3</v>
      </c>
      <c r="D6" s="41"/>
      <c r="E6" s="41"/>
      <c r="F6" s="41" t="s">
        <v>4</v>
      </c>
      <c r="G6" s="41"/>
      <c r="H6" s="41"/>
      <c r="I6" s="42" t="s">
        <v>3</v>
      </c>
      <c r="J6" s="43"/>
      <c r="K6" s="44"/>
      <c r="L6" s="45" t="s">
        <v>3</v>
      </c>
      <c r="M6" s="46"/>
      <c r="N6" s="47"/>
      <c r="O6" s="45" t="s">
        <v>4</v>
      </c>
      <c r="P6" s="46"/>
      <c r="Q6" s="47"/>
    </row>
    <row r="7" spans="1:17" ht="70.5" customHeight="1">
      <c r="A7" s="32"/>
      <c r="B7" s="33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12.75">
      <c r="A8" s="8" t="s">
        <v>8</v>
      </c>
      <c r="B8" s="9" t="s">
        <v>31</v>
      </c>
      <c r="C8" s="10"/>
      <c r="D8" s="11">
        <v>2053430.4</v>
      </c>
      <c r="E8" s="10"/>
      <c r="F8" s="10"/>
      <c r="G8" s="11">
        <v>936971.8</v>
      </c>
      <c r="H8" s="10"/>
      <c r="I8" s="10"/>
      <c r="J8" s="11">
        <v>551941.1</v>
      </c>
      <c r="K8" s="10"/>
      <c r="L8" s="12"/>
      <c r="M8" s="13">
        <v>2605371</v>
      </c>
      <c r="N8" s="12"/>
      <c r="O8" s="10"/>
      <c r="P8" s="11">
        <f>G8</f>
        <v>936971.8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23/1000</f>
        <v>0.023</v>
      </c>
      <c r="D10" s="19">
        <v>37.3</v>
      </c>
      <c r="E10" s="19" t="s">
        <v>36</v>
      </c>
      <c r="F10" s="19">
        <f>178.4/1000</f>
        <v>0.1784</v>
      </c>
      <c r="G10" s="19">
        <v>3885.2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0.023</v>
      </c>
      <c r="M10" s="20">
        <f>D10</f>
        <v>37.3</v>
      </c>
      <c r="N10" s="19" t="s">
        <v>36</v>
      </c>
      <c r="O10" s="19">
        <f aca="true" t="shared" si="0" ref="O10:P17">F10</f>
        <v>0.1784</v>
      </c>
      <c r="P10" s="19">
        <f t="shared" si="0"/>
        <v>3885.2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1013.8/1000</f>
        <v>1.0138</v>
      </c>
      <c r="D11" s="19">
        <v>1584.9</v>
      </c>
      <c r="E11" s="19" t="s">
        <v>36</v>
      </c>
      <c r="F11" s="19">
        <f>17526.3/1000</f>
        <v>17.5263</v>
      </c>
      <c r="G11" s="19">
        <v>122557.5</v>
      </c>
      <c r="H11" s="19">
        <f aca="true" t="shared" si="1" ref="H11:H16">G11/F11</f>
        <v>6992.776570068982</v>
      </c>
      <c r="I11" s="19">
        <f>707.6/1000</f>
        <v>0.7076</v>
      </c>
      <c r="J11" s="19">
        <v>1568.7</v>
      </c>
      <c r="K11" s="19">
        <f>J11/I11</f>
        <v>2216.9304691916336</v>
      </c>
      <c r="L11" s="20">
        <f>C11+I11</f>
        <v>1.7214</v>
      </c>
      <c r="M11" s="20">
        <f>D11+J11</f>
        <v>3153.6000000000004</v>
      </c>
      <c r="N11" s="19">
        <f>M11/L11</f>
        <v>1831.9972115719765</v>
      </c>
      <c r="O11" s="19">
        <f t="shared" si="0"/>
        <v>17.5263</v>
      </c>
      <c r="P11" s="19">
        <f t="shared" si="0"/>
        <v>122557.5</v>
      </c>
      <c r="Q11" s="19">
        <f>P11/O11</f>
        <v>6992.776570068982</v>
      </c>
    </row>
    <row r="12" spans="1:17" ht="12.75">
      <c r="A12" s="18" t="s">
        <v>15</v>
      </c>
      <c r="B12" s="15" t="s">
        <v>16</v>
      </c>
      <c r="C12" s="19">
        <f>964636.3/1000</f>
        <v>964.6363</v>
      </c>
      <c r="D12" s="19">
        <v>1420284.3</v>
      </c>
      <c r="E12" s="19">
        <f aca="true" t="shared" si="2" ref="E12:E17">D12/C12</f>
        <v>1472.352118617141</v>
      </c>
      <c r="F12" s="19">
        <f>191197.2/1000</f>
        <v>191.1972</v>
      </c>
      <c r="G12" s="19">
        <v>434045.9</v>
      </c>
      <c r="H12" s="19">
        <f t="shared" si="1"/>
        <v>2270.1477845909876</v>
      </c>
      <c r="I12" s="19">
        <f>280045/1000</f>
        <v>280.045</v>
      </c>
      <c r="J12" s="19">
        <v>388376.5</v>
      </c>
      <c r="K12" s="19">
        <f>J12/I12</f>
        <v>1386.836044207181</v>
      </c>
      <c r="L12" s="20">
        <v>1244.6</v>
      </c>
      <c r="M12" s="20">
        <f>D12+J12</f>
        <v>1808660.8</v>
      </c>
      <c r="N12" s="19">
        <f aca="true" t="shared" si="3" ref="N12:N19">M12/L12</f>
        <v>1453.2064920456373</v>
      </c>
      <c r="O12" s="19">
        <f t="shared" si="0"/>
        <v>191.1972</v>
      </c>
      <c r="P12" s="19">
        <f t="shared" si="0"/>
        <v>434045.9</v>
      </c>
      <c r="Q12" s="19">
        <f aca="true" t="shared" si="4" ref="Q12:Q20">P12/O12</f>
        <v>2270.1477845909876</v>
      </c>
    </row>
    <row r="13" spans="1:17" ht="12.75">
      <c r="A13" s="18" t="s">
        <v>17</v>
      </c>
      <c r="B13" s="15" t="s">
        <v>18</v>
      </c>
      <c r="C13" s="19">
        <f>62191.2/1000</f>
        <v>62.191199999999995</v>
      </c>
      <c r="D13" s="19">
        <v>206030.7</v>
      </c>
      <c r="E13" s="19">
        <f t="shared" si="2"/>
        <v>3312.8593756029795</v>
      </c>
      <c r="F13" s="19">
        <f>40714.9/1000</f>
        <v>40.7149</v>
      </c>
      <c r="G13" s="19">
        <v>105631.2</v>
      </c>
      <c r="H13" s="19">
        <f t="shared" si="1"/>
        <v>2594.411382565105</v>
      </c>
      <c r="I13" s="19">
        <f>28051.2/1000</f>
        <v>28.0512</v>
      </c>
      <c r="J13" s="19">
        <v>160583.6</v>
      </c>
      <c r="K13" s="19">
        <f>J13/I13</f>
        <v>5724.6606205795115</v>
      </c>
      <c r="L13" s="20">
        <v>90.3</v>
      </c>
      <c r="M13" s="20">
        <f>D13+J13</f>
        <v>366614.30000000005</v>
      </c>
      <c r="N13" s="19">
        <f t="shared" si="3"/>
        <v>4059.959025470654</v>
      </c>
      <c r="O13" s="19">
        <f t="shared" si="0"/>
        <v>40.7149</v>
      </c>
      <c r="P13" s="19">
        <f t="shared" si="0"/>
        <v>105631.2</v>
      </c>
      <c r="Q13" s="19">
        <f t="shared" si="4"/>
        <v>2594.411382565105</v>
      </c>
    </row>
    <row r="14" spans="1:17" ht="12.75">
      <c r="A14" s="18" t="s">
        <v>19</v>
      </c>
      <c r="B14" s="15" t="s">
        <v>20</v>
      </c>
      <c r="C14" s="19">
        <f>4100.8/1000</f>
        <v>4.1008000000000004</v>
      </c>
      <c r="D14" s="19">
        <v>20687.9</v>
      </c>
      <c r="E14" s="19">
        <f t="shared" si="2"/>
        <v>5044.844908310573</v>
      </c>
      <c r="F14" s="19">
        <f>16272.7/1000</f>
        <v>16.2727</v>
      </c>
      <c r="G14" s="19">
        <v>85073.3</v>
      </c>
      <c r="H14" s="19">
        <f t="shared" si="1"/>
        <v>5227.97691839707</v>
      </c>
      <c r="I14" s="19">
        <f>222.4/1000</f>
        <v>0.22240000000000001</v>
      </c>
      <c r="J14" s="19">
        <v>1228.3</v>
      </c>
      <c r="K14" s="19">
        <f>J14/I14</f>
        <v>5522.931654676258</v>
      </c>
      <c r="L14" s="20">
        <f>C14+I14</f>
        <v>4.323200000000001</v>
      </c>
      <c r="M14" s="20">
        <f>D14+J14</f>
        <v>21916.2</v>
      </c>
      <c r="N14" s="19">
        <f t="shared" si="3"/>
        <v>5069.439304219096</v>
      </c>
      <c r="O14" s="19">
        <f t="shared" si="0"/>
        <v>16.2727</v>
      </c>
      <c r="P14" s="19">
        <f t="shared" si="0"/>
        <v>85073.3</v>
      </c>
      <c r="Q14" s="19">
        <f t="shared" si="4"/>
        <v>5227.97691839707</v>
      </c>
    </row>
    <row r="15" spans="1:17" ht="12.75">
      <c r="A15" s="18" t="s">
        <v>21</v>
      </c>
      <c r="B15" s="15" t="s">
        <v>22</v>
      </c>
      <c r="C15" s="19">
        <f>42697/1000</f>
        <v>42.697</v>
      </c>
      <c r="D15" s="19">
        <v>361191.5</v>
      </c>
      <c r="E15" s="19">
        <f t="shared" si="2"/>
        <v>8459.41166826709</v>
      </c>
      <c r="F15" s="19">
        <f>20974.8/1000</f>
        <v>20.9748</v>
      </c>
      <c r="G15" s="19">
        <v>128576.9</v>
      </c>
      <c r="H15" s="19">
        <f t="shared" si="1"/>
        <v>6130.065602532563</v>
      </c>
      <c r="I15" s="19">
        <f>73.6/1000</f>
        <v>0.0736</v>
      </c>
      <c r="J15" s="19">
        <v>184</v>
      </c>
      <c r="K15" s="19">
        <f>J15/I15</f>
        <v>2500</v>
      </c>
      <c r="L15" s="20">
        <f>C15+I15</f>
        <v>42.7706</v>
      </c>
      <c r="M15" s="20">
        <f>D15+J15</f>
        <v>361375.5</v>
      </c>
      <c r="N15" s="19">
        <f t="shared" si="3"/>
        <v>8449.156663689544</v>
      </c>
      <c r="O15" s="19">
        <f t="shared" si="0"/>
        <v>20.9748</v>
      </c>
      <c r="P15" s="19">
        <f t="shared" si="0"/>
        <v>128576.9</v>
      </c>
      <c r="Q15" s="19">
        <f t="shared" si="4"/>
        <v>6130.065602532563</v>
      </c>
    </row>
    <row r="16" spans="1:17" ht="12.75">
      <c r="A16" s="18" t="s">
        <v>23</v>
      </c>
      <c r="B16" s="15" t="s">
        <v>24</v>
      </c>
      <c r="C16" s="19">
        <f>9933/1000</f>
        <v>9.933</v>
      </c>
      <c r="D16" s="19">
        <v>29998.7</v>
      </c>
      <c r="E16" s="19">
        <f t="shared" si="2"/>
        <v>3020.1047015000504</v>
      </c>
      <c r="F16" s="19">
        <f>19248.4/1000</f>
        <v>19.2484</v>
      </c>
      <c r="G16" s="19">
        <v>56960.5</v>
      </c>
      <c r="H16" s="19">
        <f t="shared" si="1"/>
        <v>2959.2329752083288</v>
      </c>
      <c r="I16" s="28" t="s">
        <v>32</v>
      </c>
      <c r="J16" s="19" t="s">
        <v>32</v>
      </c>
      <c r="K16" s="19" t="s">
        <v>32</v>
      </c>
      <c r="L16" s="20">
        <f>C16</f>
        <v>9.933</v>
      </c>
      <c r="M16" s="20">
        <f>D16</f>
        <v>29998.7</v>
      </c>
      <c r="N16" s="19">
        <f t="shared" si="3"/>
        <v>3020.1047015000504</v>
      </c>
      <c r="O16" s="19">
        <f t="shared" si="0"/>
        <v>19.2484</v>
      </c>
      <c r="P16" s="19">
        <f t="shared" si="0"/>
        <v>56960.5</v>
      </c>
      <c r="Q16" s="19">
        <f t="shared" si="4"/>
        <v>2959.2329752083288</v>
      </c>
    </row>
    <row r="17" spans="1:17" ht="12.75">
      <c r="A17" s="18" t="s">
        <v>25</v>
      </c>
      <c r="B17" s="15" t="s">
        <v>26</v>
      </c>
      <c r="C17" s="19">
        <f>6409.3/1000</f>
        <v>6.4093</v>
      </c>
      <c r="D17" s="19">
        <v>13615</v>
      </c>
      <c r="E17" s="19">
        <f t="shared" si="2"/>
        <v>2124.256939135319</v>
      </c>
      <c r="F17" s="28">
        <f>20.9/1000</f>
        <v>0.0209</v>
      </c>
      <c r="G17" s="19">
        <v>241.5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>C17</f>
        <v>6.4093</v>
      </c>
      <c r="M17" s="20">
        <f>D17</f>
        <v>13615</v>
      </c>
      <c r="N17" s="19">
        <f t="shared" si="3"/>
        <v>2124.256939135319</v>
      </c>
      <c r="O17" s="28">
        <f t="shared" si="0"/>
        <v>0.0209</v>
      </c>
      <c r="P17" s="19">
        <f t="shared" si="0"/>
        <v>241.5</v>
      </c>
      <c r="Q17" s="19" t="s">
        <v>36</v>
      </c>
    </row>
    <row r="18" spans="1:17" ht="25.5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5.5">
      <c r="A19" s="15">
        <v>1604</v>
      </c>
      <c r="B19" s="23" t="s">
        <v>28</v>
      </c>
      <c r="C19" s="16">
        <f>9732.9/1000</f>
        <v>9.732899999999999</v>
      </c>
      <c r="D19" s="16">
        <v>21296</v>
      </c>
      <c r="E19" s="19">
        <f>D19/C19</f>
        <v>2188.042618335748</v>
      </c>
      <c r="F19" s="16">
        <f>41515.9/1000</f>
        <v>41.5159</v>
      </c>
      <c r="G19" s="16">
        <v>120340.8</v>
      </c>
      <c r="H19" s="19">
        <f>G19/F19</f>
        <v>2898.667739348057</v>
      </c>
      <c r="I19" s="28">
        <f>26.4/1000</f>
        <v>0.0264</v>
      </c>
      <c r="J19" s="19">
        <v>69.3</v>
      </c>
      <c r="K19" s="19">
        <f>J19/I19</f>
        <v>2625</v>
      </c>
      <c r="L19" s="20">
        <v>9.7</v>
      </c>
      <c r="M19" s="20">
        <f>D19+J19</f>
        <v>21365.3</v>
      </c>
      <c r="N19" s="19">
        <f t="shared" si="3"/>
        <v>2202.6082474226805</v>
      </c>
      <c r="O19" s="19">
        <f>F19</f>
        <v>41.5159</v>
      </c>
      <c r="P19" s="19">
        <f>G19</f>
        <v>120340.8</v>
      </c>
      <c r="Q19" s="19">
        <f t="shared" si="4"/>
        <v>2898.667739348057</v>
      </c>
    </row>
    <row r="20" spans="1:17" ht="25.5">
      <c r="A20" s="24">
        <v>1605</v>
      </c>
      <c r="B20" s="25" t="s">
        <v>29</v>
      </c>
      <c r="C20" s="16">
        <f>521.6/1000</f>
        <v>0.5216000000000001</v>
      </c>
      <c r="D20" s="16">
        <v>5893.3</v>
      </c>
      <c r="E20" s="19" t="s">
        <v>36</v>
      </c>
      <c r="F20" s="16">
        <f>10120.3/1000</f>
        <v>10.120299999999999</v>
      </c>
      <c r="G20" s="16">
        <v>35431.8</v>
      </c>
      <c r="H20" s="19">
        <f>G20/F20</f>
        <v>3501.0622214756486</v>
      </c>
      <c r="I20" s="27" t="s">
        <v>32</v>
      </c>
      <c r="J20" s="19" t="s">
        <v>32</v>
      </c>
      <c r="K20" s="19" t="s">
        <v>9</v>
      </c>
      <c r="L20" s="20">
        <f>C20</f>
        <v>0.5216000000000001</v>
      </c>
      <c r="M20" s="20">
        <f>D20</f>
        <v>5893.3</v>
      </c>
      <c r="N20" s="19" t="s">
        <v>36</v>
      </c>
      <c r="O20" s="19">
        <f>F20</f>
        <v>10.120299999999999</v>
      </c>
      <c r="P20" s="19">
        <f>G20</f>
        <v>35431.8</v>
      </c>
      <c r="Q20" s="19">
        <f t="shared" si="4"/>
        <v>3501.0622214756486</v>
      </c>
    </row>
    <row r="21" spans="1:17" ht="21" customHeight="1">
      <c r="A21" s="48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8" customHeight="1">
      <c r="A22" s="49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sheetProtection/>
  <mergeCells count="13"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Серасхова Оксана Андреевна</cp:lastModifiedBy>
  <cp:lastPrinted>2016-11-22T08:06:34Z</cp:lastPrinted>
  <dcterms:created xsi:type="dcterms:W3CDTF">2013-01-10T08:27:22Z</dcterms:created>
  <dcterms:modified xsi:type="dcterms:W3CDTF">2016-11-22T11:46:19Z</dcterms:modified>
  <cp:category/>
  <cp:version/>
  <cp:contentType/>
  <cp:contentStatus/>
</cp:coreProperties>
</file>